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A:\Ashkaot\Tiful&amp;Bakara\קופות גמל\דירקטוריון קופות\הוצאות ישירות וצדדים קשורים לאתר\2025\מסכם 2025\לאתר\"/>
    </mc:Choice>
  </mc:AlternateContent>
  <bookViews>
    <workbookView xWindow="0" yWindow="0" windowWidth="28800" windowHeight="11520" activeTab="3"/>
  </bookViews>
  <sheets>
    <sheet name="נספח 1" sheetId="2" r:id="rId1"/>
    <sheet name="נספח 2" sheetId="3" r:id="rId2"/>
    <sheet name="נספח 3" sheetId="4" r:id="rId3"/>
    <sheet name="קופות גמל - מפורט לקופה" sheetId="1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3" l="1"/>
  <c r="B56" i="3" s="1"/>
  <c r="C8" i="2" l="1"/>
  <c r="B47" i="4" l="1"/>
  <c r="B9" i="4"/>
  <c r="B17" i="3"/>
  <c r="B78" i="4" l="1"/>
  <c r="B39" i="4"/>
  <c r="B14" i="4"/>
  <c r="B28" i="3"/>
  <c r="C25" i="2"/>
  <c r="C39" i="2" s="1"/>
  <c r="C11" i="2"/>
  <c r="C5" i="2"/>
  <c r="B70" i="4" l="1"/>
  <c r="C17" i="2"/>
  <c r="C42" i="2" s="1"/>
  <c r="C43" i="2" s="1"/>
  <c r="C35" i="2"/>
  <c r="C21" i="2" l="1"/>
</calcChain>
</file>

<file path=xl/sharedStrings.xml><?xml version="1.0" encoding="utf-8"?>
<sst xmlns="http://schemas.openxmlformats.org/spreadsheetml/2006/main" count="336" uniqueCount="175">
  <si>
    <t xml:space="preserve"> אנליסט קופות גמל בע"מ</t>
  </si>
  <si>
    <t>אנליסט גמל מניות</t>
  </si>
  <si>
    <t>אנליסט גמל לבני 50-60</t>
  </si>
  <si>
    <t>אנליסט גמל לבני 60 ומעלה</t>
  </si>
  <si>
    <t>אנליסט גמל מסלול משולב סחיר</t>
  </si>
  <si>
    <t>הוצאות ישירות שאינן מסוג עמלת ניהול חיצוני</t>
  </si>
  <si>
    <t>באלפי- ₪</t>
  </si>
  <si>
    <t>1. סה"כ עמלות קנייה ומכירה של ניירות ערך סחירים</t>
  </si>
  <si>
    <t>א. סך עמלות קנייה ומכירה לצדדים קשורים</t>
  </si>
  <si>
    <t>YT100</t>
  </si>
  <si>
    <t>ב. סך עמלות קנייה ומכירה לצדדים שאינם קשורים</t>
  </si>
  <si>
    <t>YT101</t>
  </si>
  <si>
    <t>א. סך עמלות קסטודיאן לצדדים קשורים</t>
  </si>
  <si>
    <t>YT102</t>
  </si>
  <si>
    <t>YT103</t>
  </si>
  <si>
    <t>3. סך הכל הוצאות הנובעות מהשקעות לא סחירות</t>
  </si>
  <si>
    <t>א. הוצאה הנובעת מהשקעה בניירות ערך לא סחירים או ממתן הלוואה למי שאינו עמית או מבוטח</t>
  </si>
  <si>
    <t>YT121</t>
  </si>
  <si>
    <t>ב. סך הוצאות הנובעות מהשקעה בזכויות מקרקעין</t>
  </si>
  <si>
    <t>YT106</t>
  </si>
  <si>
    <t>4. מסים החלים על משקיע מוסדי, על נכסיו, על הכנסותיו ועל עסקאות שנעשו בנכסיו</t>
  </si>
  <si>
    <t>YT122</t>
  </si>
  <si>
    <t>5. סך הוצאות בעד ניהול תביעות</t>
  </si>
  <si>
    <t>YT115</t>
  </si>
  <si>
    <t>6. סך הוצאות בעד מתן משכנתאות</t>
  </si>
  <si>
    <t>YT116</t>
  </si>
  <si>
    <t>7. סך הכל הוצאות ישירות שאינן מסוג עמלת ניהול חיצוני (סכום סעיפים 1 עד 6)</t>
  </si>
  <si>
    <t>YT123</t>
  </si>
  <si>
    <t>8. שווי ממוצע של נכסי הקופה או המסלול (ממוצע פשוט של סעיפים8א ו- 8ב)</t>
  </si>
  <si>
    <t>YT124</t>
  </si>
  <si>
    <t>YT125</t>
  </si>
  <si>
    <t>YT120</t>
  </si>
  <si>
    <t>9. שיעור שנתי של הוצאות ישירות שאינן מסוג עמלת ניהול חיצוני (חלוקה של סעיף 7 בסעיף 8)</t>
  </si>
  <si>
    <t>YT126</t>
  </si>
  <si>
    <t>הוצאות ישירות מסוג עמלת ניהול חיצוני</t>
  </si>
  <si>
    <t>10. סך דמי ניהול משתנים – החלק מתשלום עמלת ניהול חיצוני שנגזר מתשואת הנכסים</t>
  </si>
  <si>
    <t>YT127</t>
  </si>
  <si>
    <t>11. סה"כ הוצאות ישירות מסוג "עמלת ניהול חיצוני" (סכום סעיפים 11.א עד11.ט)</t>
  </si>
  <si>
    <t>א. סך תשלומים הנובעים מהשקעה בקרנות השקעה בישראל</t>
  </si>
  <si>
    <t>YT107</t>
  </si>
  <si>
    <t>ב. סך תשלומים הנובעים מהשקעה בקרנות השקעה בחו"ל</t>
  </si>
  <si>
    <t>YT108</t>
  </si>
  <si>
    <t>ג. סך תשלומים למנהלי תיקים ישראלים בגין השקעה בחו"ל</t>
  </si>
  <si>
    <t>YT109</t>
  </si>
  <si>
    <t>ד. סך תשלומים למנהלי תיקים זרים</t>
  </si>
  <si>
    <t>YT110</t>
  </si>
  <si>
    <t>ה. סך תשלומים בגין השקעה בקרנות סל כאשר 75 אחוזים לפחות מנכסי הקרן הם נכסים שהונפקו במדינת ישראל לפי מדדים שעליהם הורה הממונה ובתנאים שהורה</t>
  </si>
  <si>
    <t>YT111</t>
  </si>
  <si>
    <t>ו. סך תשלומים בגין השקעה בקרנות סל כאשר 75 אחוזים לפחות מנכסי הקרן הם נכסים שלא הונפקו במדינת ישראל ואינם נסחרים או מוחזקים בה</t>
  </si>
  <si>
    <t>YT112</t>
  </si>
  <si>
    <t>ז. סך תשלומים בגין השקעה בקרנות נאמנות ישראליות כאשר 75 אחוזים לפחות מנכסי הקרן מושקעים בנכסים שלא הונפקו במדינת ישראל ואינם נסחרים או מוחזקים בה</t>
  </si>
  <si>
    <t>YT113</t>
  </si>
  <si>
    <t>ח. סך תשלומים בגין השקעה בקרנות נאמנות זרות כאשר 75 אחוזים לפחות מנכסי הקרן מושקעים בנכסים שלא הונפקו במדינת ישראל ואינם נסחרים או מוחזקים בה</t>
  </si>
  <si>
    <t>YT114</t>
  </si>
  <si>
    <t>ט. סך תשלומים בגין השקעה בקרן טכנולוגיה עילית</t>
  </si>
  <si>
    <t>YT128</t>
  </si>
  <si>
    <t>12. שיעור עמלת ניהול חיצוני בפועל לפני החזר, ככל שבוצע (חלוקה של סעיף 11 בסעיף 8.ב)</t>
  </si>
  <si>
    <t>YT129</t>
  </si>
  <si>
    <t>13. שיעור מגבלת עמלת ניהול חיצוני שהמשקיע המוסדי הצהיר עליה  עבור שנת הכספים שהסתיימה</t>
  </si>
  <si>
    <t>YT130</t>
  </si>
  <si>
    <t>14. ההפרש בין שיעור מגבלת עמלת ניהול חיצוני מוצהרת לבין שיעור  עמלת ניהול חיצוני בפועל (סעיף 13 פחות סעיף 12)</t>
  </si>
  <si>
    <t>YT131</t>
  </si>
  <si>
    <t>15.א. סכום שהוחזר לחוסכים</t>
  </si>
  <si>
    <t>YT132</t>
  </si>
  <si>
    <t xml:space="preserve">15.ב. שיעור עמלת ניהול חיצוני בפועל לאחר החזר (חלוקה של התוצאה של סעיף 11 בניכוי סעיף 15א, בסעיף 8ב.) </t>
  </si>
  <si>
    <t>YT133</t>
  </si>
  <si>
    <t>סך הכל הוצאות ישירות בפועל (למעט דמי ניהול משתנים כאמור בסעיף 10)</t>
  </si>
  <si>
    <t>16. סך כל הוצאות ישירות (סכום של סעיף 7 וסעיף 11 בניכוי סעיף 15א)</t>
  </si>
  <si>
    <t>YT117</t>
  </si>
  <si>
    <t>17. שיעור סך ההוצאות הישירות מתוך יתרת נכסים ממוצעת  (חלוקה של סעיף 16 בסעיף 8)</t>
  </si>
  <si>
    <t>YT134</t>
  </si>
  <si>
    <t>סך הכל הוצאות ישירות לצורך חישוב שיעור עלות שנתית צפויה</t>
  </si>
  <si>
    <t>YT135</t>
  </si>
  <si>
    <t>19. De: שיעור הוצאות ישירות  (סכום של סעיף 9 וסעיף 18)</t>
  </si>
  <si>
    <t>YT136</t>
  </si>
  <si>
    <t xml:space="preserve">  קופות גמל  - דווח מצרפי</t>
  </si>
  <si>
    <t>סה"כ</t>
  </si>
  <si>
    <t>2. סך הכל דמי שמירה בשל ניירות ערך סחירים וכל עמלה שגובה מי שמבצע את משמרות ניירות הערך עמלות (קסטודיאן)</t>
  </si>
  <si>
    <t>ב. סך עמלות קסטודיאן לצדדים שאינם קשורים (לרבות דמי משמרת לבנק המתפעל)</t>
  </si>
  <si>
    <t>-</t>
  </si>
  <si>
    <t>אנליסט - קופות גמל</t>
  </si>
  <si>
    <t>אלפי ₪</t>
  </si>
  <si>
    <t>ברוקארז'- עמלות קנייה ומכירה בגין ביצוע עסקאות בניירות ערך סחירים</t>
  </si>
  <si>
    <t>צדדים קשורים</t>
  </si>
  <si>
    <t>(1)    ברוקר א'</t>
  </si>
  <si>
    <t>(2)    ברוקר ב'</t>
  </si>
  <si>
    <t>(3)    אחרים</t>
  </si>
  <si>
    <t>צדדים שאינם קשורים</t>
  </si>
  <si>
    <t>לאומי</t>
  </si>
  <si>
    <t>ברוקר פסגות</t>
  </si>
  <si>
    <t>ברוקר IBI</t>
  </si>
  <si>
    <t>אחר</t>
  </si>
  <si>
    <t>סך עמלות ברוקראז'</t>
  </si>
  <si>
    <t>עמלות קסטודיאן</t>
  </si>
  <si>
    <t>(1)    קסטודיאן א'</t>
  </si>
  <si>
    <t>(2)    קסטודיאן ב'</t>
  </si>
  <si>
    <t>סך עמלות קסטודיאן</t>
  </si>
  <si>
    <t>הוצאה הנובעת מהשקעה בניירות ערך לא סחירים או ממתן הלוואה</t>
  </si>
  <si>
    <t>(1)    גוף/יחיד א'</t>
  </si>
  <si>
    <t>(2)    גוף/יחיד ב'</t>
  </si>
  <si>
    <t>סך הוצאות הנובעות מהשקעה בניירות ערך לא סחירים או ממתן הלוואה</t>
  </si>
  <si>
    <t>הוצאה הנובעת מהשקעה בזכויות מקרקעין</t>
  </si>
  <si>
    <t>סך הוצאות הנובעות מהשקעה בזכויות מקרקעין</t>
  </si>
  <si>
    <t>מסים החלים על הנכסים, ההכנסות והעסקאות</t>
  </si>
  <si>
    <t>הוצאה הנובעת בעד ניהול תביעה או תובענה</t>
  </si>
  <si>
    <t>סך הוצאות הנובעות בעד ניהול תביעה או תובענה</t>
  </si>
  <si>
    <t>הוצאה הנובעת ממתן משכנתא</t>
  </si>
  <si>
    <t>סך הוצאות בעד מתן משכנתאות</t>
  </si>
  <si>
    <t>סך הכל עמלות והוצאות שאינן עמלות ניהול חיצוני</t>
  </si>
  <si>
    <t>אלפי ש"ח</t>
  </si>
  <si>
    <t>תשלום הנובע מהשקעה בקרנות השקעה בישראל</t>
  </si>
  <si>
    <t>קוגיטו ממשלתית SME</t>
  </si>
  <si>
    <t>קוגיטו משלימה BME</t>
  </si>
  <si>
    <t>קוגיטו קפיטל 2</t>
  </si>
  <si>
    <t>סך תשלומים הנובעים מהשקעה בקרנות השקעה בישראל</t>
  </si>
  <si>
    <t>תשלום הנובע מהשקעה בקרנות השקעה בחו"ל</t>
  </si>
  <si>
    <t>אלקטרה נדלן</t>
  </si>
  <si>
    <t>סך תשלומים הנובעים מהשקעה בקרנות השקעה בחו"ל</t>
  </si>
  <si>
    <t>תשלום למנהל תיקים ישראלי</t>
  </si>
  <si>
    <t>סך תשלומים למנהלי תיקים ישראליים</t>
  </si>
  <si>
    <t>תשלום למנהל תיקים זר</t>
  </si>
  <si>
    <t>(4)    אחרים</t>
  </si>
  <si>
    <t>סך תשלום למנהלי תיקים זרים</t>
  </si>
  <si>
    <t>סך תשלומים בגין השקעה בקרן סל כאשר 75% לפחות מנכסי הקרן הם נכסים שלא הונפקו במדינת ישראל ואינם נסחרים או מוחזקים בה</t>
  </si>
  <si>
    <t>iShares ETFs/USA</t>
  </si>
  <si>
    <t>Invesco ETFs/USA</t>
  </si>
  <si>
    <t>State Street ETF/USA</t>
  </si>
  <si>
    <t>BlackRock Asset Management Deu</t>
  </si>
  <si>
    <t>סך תשלום למנהלי קרנות סל</t>
  </si>
  <si>
    <t>סך תשלומים בגין השקעה בקרן סל כאשר 75% לפחות מנכסי הקרן הם נכסים שהונפקו במדינת ישראל לפי מדדים שעליהם הורה הממונה ובתנאים שהורה</t>
  </si>
  <si>
    <t>מיטב קרנות נאמנ</t>
  </si>
  <si>
    <t>קסם קרנות נאמנו</t>
  </si>
  <si>
    <t>מגדל קרנות נאמנ</t>
  </si>
  <si>
    <t>הראל קרנות מדד</t>
  </si>
  <si>
    <t xml:space="preserve">סך תשלום למנהלי קרן סל </t>
  </si>
  <si>
    <t>תשלום בגין השקעה בקרנות נאמנות ישראליות כאשר 75% לפחות מנכסי הקרן מושקעים בנכסים שלא הונפקו במדינת ישראל ואינם נסחרים או מוחזקים בה</t>
  </si>
  <si>
    <t>קרן נאמנות ישראלית</t>
  </si>
  <si>
    <t>(1)    מנהל קרנות א'</t>
  </si>
  <si>
    <t>(2)     מנהל קרנות ב'</t>
  </si>
  <si>
    <t>סך תשלומים למנהלי קרנות נאמנות ישראליות</t>
  </si>
  <si>
    <t>תשלום בגין השקעה בקרנות נאמנות זרות כאשר 75% לפחות מנכסי הקרן מושקעים בנכסים שלא הונפקו במדינת ישראל ואינם נסחרים או מוחזקים בה</t>
  </si>
  <si>
    <t>סך תשלומים בגין השקעה בקרנות נאמנות זרות</t>
  </si>
  <si>
    <t>תשלומים בגין השקעה בקרן טכנולוגיה עילית</t>
  </si>
  <si>
    <t>(2)    מנהל קרנות ב'</t>
  </si>
  <si>
    <t>סך תשלום בגין השקעה בקרן טכנולוגיה עילית</t>
  </si>
  <si>
    <t>סך הכל עמלות ניהול חיצוני</t>
  </si>
  <si>
    <t>תשלום של דמי ניהול משתנים</t>
  </si>
  <si>
    <t>מגדל</t>
  </si>
  <si>
    <t>קסם</t>
  </si>
  <si>
    <t>הראל</t>
  </si>
  <si>
    <t>סך דמי ניהול משתנים</t>
  </si>
  <si>
    <t>סך הכל נכסים לסוף שנה קודמת</t>
  </si>
  <si>
    <t>סוף מידע</t>
  </si>
  <si>
    <t>מיטב</t>
  </si>
  <si>
    <t>אנליסט גמל מסלול לבני 50 ומטה</t>
  </si>
  <si>
    <t>אנליסט גמל אשראי ואג"ח</t>
  </si>
  <si>
    <t xml:space="preserve">אנליסט גמל כספי (שקלי)  </t>
  </si>
  <si>
    <t>אנליסט גמל מניות -סחיר</t>
  </si>
  <si>
    <t>אנליסט גמל אג"ח ממשלות</t>
  </si>
  <si>
    <t xml:space="preserve">אנליסט גמל  -  עוקב מדד S&amp;P500 </t>
  </si>
  <si>
    <t>אנליסט גמל - עוקב מדדים גמיש</t>
  </si>
  <si>
    <t>ברוקר לידר הנפקות</t>
  </si>
  <si>
    <t>אי.בי.אי</t>
  </si>
  <si>
    <t>מור</t>
  </si>
  <si>
    <r>
      <t xml:space="preserve">נספח 1- סך  ההוצאות הישירות ששולמו בעד כל סוג של הוצאה ישירה לתקופה המסתיימת ביום </t>
    </r>
    <r>
      <rPr>
        <b/>
        <sz val="12"/>
        <color theme="1"/>
        <rFont val="Arial Narrow"/>
        <family val="2"/>
      </rPr>
      <t>31.12.2025</t>
    </r>
  </si>
  <si>
    <t>א. השווי המשוערך של  נכסי הקופה או המסלול נכון ליום 31 בדצמבר של שנת הכספים שהסתיימה 20XX (2025)</t>
  </si>
  <si>
    <t>ב. השווי המשוערך של נכסי הקופה או המסלול נכון ליום 31 בדצמבר של שנת הכספים שהסתיימה לפני 20XX - 1 או לתקופה אחרת לפי הענין  (2024) עבור קופות חדשות ראה מטה***</t>
  </si>
  <si>
    <t>18. שיעור מגבלת עמלת ניהול חיצוני שהמשקיע המוסדי הצהיר עליה בהתאם לתקנה 2א לתקנות הוצאות ישירות עבור שנת הכספים הבאה+ 1 (2026)</t>
  </si>
  <si>
    <r>
      <t xml:space="preserve">נספח 1- סך  ההוצאות הישירות ששולמו בעד כל סוג של הוצאה ישירה לתקופה המסתיימת ביום </t>
    </r>
    <r>
      <rPr>
        <b/>
        <sz val="12"/>
        <color theme="1"/>
        <rFont val="Arial Narrow"/>
        <family val="2"/>
      </rPr>
      <t>31.12.2025 - קופות גמל</t>
    </r>
  </si>
  <si>
    <t xml:space="preserve">אנליסט גמל עוקב מדדי מניות
</t>
  </si>
  <si>
    <t>נספח 3 - פירוט עמלות ניהול חיצוני לשנה המסתיימת ביום 31.12.25</t>
  </si>
  <si>
    <t>מור קרנות נאמנ</t>
  </si>
  <si>
    <t xml:space="preserve">מיטב </t>
  </si>
  <si>
    <t>נספח 2 – פרוט עמלות והוצאות שאינן עמלות ניהול חיצוני לשנה המסתיימת ביום 31.12.25</t>
  </si>
  <si>
    <t>ב. השווי המשוערך של נכסי הקופה או המסלול נכון ליום 31 בדצמבר של שנת הכספים שהסתיימה לפני 20XX - 1 או לתקופה אחרת לפי הענין  (2024)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</si>
</sst>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-* #,##0.00_-;\-* #,##0.00_-;_-* &quot;-&quot;??_-;_-@_-"/>
  </numFmts>
  <fonts count="22" x14ac:knownFonts="1">
    <font>
      <sz val="11"/>
      <color theme="1"/>
      <name val="Arial"/>
      <family val="2"/>
      <charset val="1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6"/>
      <color theme="1"/>
      <name val="Arial"/>
      <family val="2"/>
      <scheme val="minor"/>
    </font>
    <font>
      <sz val="11"/>
      <name val="Arial"/>
      <family val="2"/>
      <charset val="1"/>
      <scheme val="minor"/>
    </font>
    <font>
      <b/>
      <sz val="12"/>
      <color theme="1"/>
      <name val="David"/>
      <family val="2"/>
      <charset val="177"/>
    </font>
    <font>
      <b/>
      <sz val="12"/>
      <color theme="1"/>
      <name val="Arial Narrow"/>
      <family val="2"/>
    </font>
    <font>
      <sz val="10"/>
      <name val="Arial"/>
      <family val="2"/>
    </font>
    <font>
      <b/>
      <sz val="11"/>
      <color theme="1"/>
      <name val="Arial"/>
      <family val="2"/>
      <charset val="177"/>
      <scheme val="minor"/>
    </font>
    <font>
      <b/>
      <sz val="10"/>
      <name val="Arial"/>
      <family val="2"/>
    </font>
    <font>
      <b/>
      <sz val="1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sz val="10"/>
      <color theme="1"/>
      <name val="Arial"/>
      <family val="2"/>
    </font>
    <font>
      <sz val="10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0"/>
      <color rgb="FF00008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  <charset val="1"/>
      <scheme val="minor"/>
    </font>
    <font>
      <sz val="9"/>
      <name val="Arial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" fillId="0" borderId="0"/>
  </cellStyleXfs>
  <cellXfs count="80">
    <xf numFmtId="0" fontId="0" fillId="0" borderId="0" xfId="0"/>
    <xf numFmtId="0" fontId="4" fillId="0" borderId="0" xfId="0" applyFont="1" applyFill="1"/>
    <xf numFmtId="0" fontId="5" fillId="0" borderId="3" xfId="0" applyFont="1" applyBorder="1" applyAlignment="1">
      <alignment vertical="center" readingOrder="2"/>
    </xf>
    <xf numFmtId="0" fontId="5" fillId="0" borderId="4" xfId="0" applyFont="1" applyBorder="1" applyAlignment="1">
      <alignment vertical="center" readingOrder="2"/>
    </xf>
    <xf numFmtId="0" fontId="0" fillId="0" borderId="5" xfId="0" applyBorder="1"/>
    <xf numFmtId="0" fontId="0" fillId="0" borderId="5" xfId="0" applyFill="1" applyBorder="1"/>
    <xf numFmtId="0" fontId="7" fillId="2" borderId="5" xfId="2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9" fillId="3" borderId="5" xfId="2" applyFont="1" applyFill="1" applyBorder="1" applyAlignment="1">
      <alignment horizontal="center" vertical="center" wrapText="1"/>
    </xf>
    <xf numFmtId="0" fontId="10" fillId="0" borderId="5" xfId="0" applyFont="1" applyBorder="1"/>
    <xf numFmtId="0" fontId="11" fillId="0" borderId="5" xfId="0" applyFont="1" applyFill="1" applyBorder="1"/>
    <xf numFmtId="0" fontId="9" fillId="0" borderId="5" xfId="2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right" readingOrder="2"/>
    </xf>
    <xf numFmtId="0" fontId="0" fillId="4" borderId="5" xfId="0" applyFill="1" applyBorder="1"/>
    <xf numFmtId="164" fontId="11" fillId="4" borderId="5" xfId="1" applyFont="1" applyFill="1" applyBorder="1"/>
    <xf numFmtId="0" fontId="12" fillId="0" borderId="5" xfId="0" applyFont="1" applyBorder="1" applyAlignment="1">
      <alignment horizontal="right"/>
    </xf>
    <xf numFmtId="164" fontId="11" fillId="0" borderId="5" xfId="1" applyFont="1" applyBorder="1"/>
    <xf numFmtId="0" fontId="12" fillId="5" borderId="5" xfId="0" applyFont="1" applyFill="1" applyBorder="1" applyAlignment="1">
      <alignment horizontal="right" readingOrder="2"/>
    </xf>
    <xf numFmtId="0" fontId="12" fillId="0" borderId="5" xfId="0" applyFont="1" applyBorder="1" applyAlignment="1">
      <alignment horizontal="right" wrapText="1"/>
    </xf>
    <xf numFmtId="0" fontId="12" fillId="0" borderId="5" xfId="0" applyFont="1" applyFill="1" applyBorder="1" applyAlignment="1">
      <alignment horizontal="right" readingOrder="2"/>
    </xf>
    <xf numFmtId="164" fontId="11" fillId="0" borderId="5" xfId="1" applyFont="1" applyFill="1" applyBorder="1"/>
    <xf numFmtId="0" fontId="12" fillId="0" borderId="5" xfId="0" applyFont="1" applyFill="1" applyBorder="1" applyAlignment="1">
      <alignment horizontal="right"/>
    </xf>
    <xf numFmtId="0" fontId="12" fillId="0" borderId="5" xfId="0" applyFont="1" applyFill="1" applyBorder="1" applyAlignment="1">
      <alignment horizontal="right" wrapText="1" readingOrder="2"/>
    </xf>
    <xf numFmtId="0" fontId="12" fillId="0" borderId="5" xfId="0" applyFont="1" applyFill="1" applyBorder="1" applyAlignment="1">
      <alignment horizontal="right" wrapText="1"/>
    </xf>
    <xf numFmtId="0" fontId="12" fillId="0" borderId="5" xfId="0" applyFont="1" applyBorder="1" applyAlignment="1">
      <alignment horizontal="right" readingOrder="2"/>
    </xf>
    <xf numFmtId="0" fontId="8" fillId="0" borderId="5" xfId="0" applyFont="1" applyFill="1" applyBorder="1"/>
    <xf numFmtId="0" fontId="0" fillId="0" borderId="0" xfId="0" applyFill="1"/>
    <xf numFmtId="0" fontId="0" fillId="0" borderId="0" xfId="0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right" wrapText="1" readingOrder="2"/>
    </xf>
    <xf numFmtId="10" fontId="0" fillId="4" borderId="5" xfId="3" applyNumberFormat="1" applyFont="1" applyFill="1" applyBorder="1" applyAlignment="1">
      <alignment horizontal="center" vertical="center"/>
    </xf>
    <xf numFmtId="10" fontId="0" fillId="4" borderId="5" xfId="3" applyNumberFormat="1" applyFont="1" applyFill="1" applyBorder="1" applyAlignment="1">
      <alignment vertical="center"/>
    </xf>
    <xf numFmtId="164" fontId="0" fillId="4" borderId="5" xfId="1" applyFont="1" applyFill="1" applyBorder="1" applyAlignment="1">
      <alignment vertical="center"/>
    </xf>
    <xf numFmtId="164" fontId="11" fillId="4" borderId="5" xfId="1" applyFont="1" applyFill="1" applyBorder="1" applyAlignment="1"/>
    <xf numFmtId="164" fontId="11" fillId="0" borderId="5" xfId="1" applyFont="1" applyBorder="1" applyAlignment="1"/>
    <xf numFmtId="0" fontId="0" fillId="0" borderId="0" xfId="0" applyBorder="1" applyAlignment="1">
      <alignment horizontal="center" vertical="center"/>
    </xf>
    <xf numFmtId="0" fontId="16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/>
    </xf>
    <xf numFmtId="0" fontId="17" fillId="0" borderId="5" xfId="0" applyFont="1" applyFill="1" applyBorder="1" applyAlignment="1">
      <alignment horizontal="justify" vertical="center" wrapText="1" readingOrder="2"/>
    </xf>
    <xf numFmtId="0" fontId="18" fillId="0" borderId="5" xfId="0" applyFont="1" applyFill="1" applyBorder="1" applyAlignment="1">
      <alignment horizontal="center" vertical="center" wrapText="1" readingOrder="2"/>
    </xf>
    <xf numFmtId="0" fontId="18" fillId="5" borderId="5" xfId="0" applyFont="1" applyFill="1" applyBorder="1" applyAlignment="1">
      <alignment horizontal="right" vertical="center" wrapText="1"/>
    </xf>
    <xf numFmtId="0" fontId="14" fillId="0" borderId="5" xfId="0" applyFont="1" applyFill="1" applyBorder="1" applyAlignment="1">
      <alignment horizontal="justify" vertical="center" wrapText="1" readingOrder="2"/>
    </xf>
    <xf numFmtId="0" fontId="18" fillId="0" borderId="5" xfId="0" applyFont="1" applyFill="1" applyBorder="1" applyAlignment="1">
      <alignment horizontal="right" vertical="center" wrapText="1" readingOrder="2"/>
    </xf>
    <xf numFmtId="0" fontId="14" fillId="0" borderId="5" xfId="0" applyFont="1" applyFill="1" applyBorder="1" applyAlignment="1">
      <alignment horizontal="right" vertical="center" wrapText="1" readingOrder="2"/>
    </xf>
    <xf numFmtId="0" fontId="19" fillId="0" borderId="5" xfId="0" applyFont="1" applyFill="1" applyBorder="1" applyAlignment="1">
      <alignment horizontal="center" vertical="center" wrapText="1" readingOrder="2"/>
    </xf>
    <xf numFmtId="0" fontId="14" fillId="0" borderId="5" xfId="4" applyFont="1" applyFill="1" applyBorder="1" applyAlignment="1">
      <alignment horizontal="right" vertical="center" wrapText="1" readingOrder="2"/>
    </xf>
    <xf numFmtId="2" fontId="19" fillId="0" borderId="5" xfId="0" applyNumberFormat="1" applyFont="1" applyFill="1" applyBorder="1" applyAlignment="1">
      <alignment horizontal="center" vertical="center" wrapText="1" readingOrder="2"/>
    </xf>
    <xf numFmtId="0" fontId="17" fillId="0" borderId="5" xfId="0" applyFont="1" applyFill="1" applyBorder="1" applyAlignment="1">
      <alignment horizontal="right" vertical="center" wrapText="1" readingOrder="2"/>
    </xf>
    <xf numFmtId="0" fontId="14" fillId="5" borderId="5" xfId="0" applyFont="1" applyFill="1" applyBorder="1" applyAlignment="1">
      <alignment horizontal="center" vertical="center" wrapText="1" readingOrder="2"/>
    </xf>
    <xf numFmtId="2" fontId="19" fillId="6" borderId="5" xfId="0" applyNumberFormat="1" applyFont="1" applyFill="1" applyBorder="1" applyAlignment="1">
      <alignment horizontal="center" vertical="center" wrapText="1" readingOrder="2"/>
    </xf>
    <xf numFmtId="2" fontId="14" fillId="5" borderId="5" xfId="0" applyNumberFormat="1" applyFont="1" applyFill="1" applyBorder="1" applyAlignment="1">
      <alignment horizontal="center" vertical="center" wrapText="1" readingOrder="2"/>
    </xf>
    <xf numFmtId="0" fontId="19" fillId="6" borderId="5" xfId="0" applyFont="1" applyFill="1" applyBorder="1" applyAlignment="1">
      <alignment horizontal="center" vertical="center" wrapText="1" readingOrder="2"/>
    </xf>
    <xf numFmtId="4" fontId="19" fillId="6" borderId="5" xfId="1" applyNumberFormat="1" applyFont="1" applyFill="1" applyBorder="1" applyAlignment="1">
      <alignment horizontal="center" vertical="center" wrapText="1" readingOrder="2"/>
    </xf>
    <xf numFmtId="4" fontId="14" fillId="5" borderId="5" xfId="0" applyNumberFormat="1" applyFont="1" applyFill="1" applyBorder="1" applyAlignment="1">
      <alignment horizontal="center" vertical="center" wrapText="1" readingOrder="2"/>
    </xf>
    <xf numFmtId="0" fontId="18" fillId="5" borderId="5" xfId="0" applyFont="1" applyFill="1" applyBorder="1" applyAlignment="1">
      <alignment horizontal="right" vertical="center" wrapText="1" readingOrder="2"/>
    </xf>
    <xf numFmtId="164" fontId="19" fillId="6" borderId="5" xfId="0" applyNumberFormat="1" applyFont="1" applyFill="1" applyBorder="1" applyAlignment="1">
      <alignment horizontal="center" vertical="center" wrapText="1" readingOrder="2"/>
    </xf>
    <xf numFmtId="164" fontId="19" fillId="6" borderId="5" xfId="1" applyNumberFormat="1" applyFont="1" applyFill="1" applyBorder="1" applyAlignment="1">
      <alignment horizontal="right" vertical="center" wrapText="1" indent="8" readingOrder="2"/>
    </xf>
    <xf numFmtId="164" fontId="19" fillId="6" borderId="5" xfId="0" applyNumberFormat="1" applyFont="1" applyFill="1" applyBorder="1" applyAlignment="1">
      <alignment horizontal="right" vertical="center" wrapText="1" indent="8" readingOrder="2"/>
    </xf>
    <xf numFmtId="164" fontId="19" fillId="5" borderId="5" xfId="0" applyNumberFormat="1" applyFont="1" applyFill="1" applyBorder="1" applyAlignment="1">
      <alignment horizontal="right" vertical="center" wrapText="1" indent="8" readingOrder="2"/>
    </xf>
    <xf numFmtId="4" fontId="19" fillId="5" borderId="5" xfId="1" applyNumberFormat="1" applyFont="1" applyFill="1" applyBorder="1" applyAlignment="1">
      <alignment horizontal="center" vertical="center" wrapText="1" readingOrder="2"/>
    </xf>
    <xf numFmtId="164" fontId="0" fillId="4" borderId="5" xfId="1" applyFont="1" applyFill="1" applyBorder="1" applyAlignment="1">
      <alignment horizontal="right" vertical="center"/>
    </xf>
    <xf numFmtId="0" fontId="14" fillId="5" borderId="5" xfId="0" applyFont="1" applyFill="1" applyBorder="1" applyAlignment="1">
      <alignment horizontal="justify" vertical="center" wrapText="1" readingOrder="2"/>
    </xf>
    <xf numFmtId="2" fontId="19" fillId="5" borderId="5" xfId="0" applyNumberFormat="1" applyFont="1" applyFill="1" applyBorder="1" applyAlignment="1">
      <alignment horizontal="center" vertical="center" wrapText="1" readingOrder="2"/>
    </xf>
    <xf numFmtId="164" fontId="19" fillId="5" borderId="5" xfId="1" applyFont="1" applyFill="1" applyBorder="1" applyAlignment="1">
      <alignment horizontal="right" vertical="center" wrapText="1" indent="7" readingOrder="2"/>
    </xf>
    <xf numFmtId="0" fontId="9" fillId="3" borderId="5" xfId="2" applyFont="1" applyFill="1" applyBorder="1" applyAlignment="1">
      <alignment horizontal="center" vertical="center" wrapText="1" readingOrder="2"/>
    </xf>
    <xf numFmtId="164" fontId="0" fillId="0" borderId="0" xfId="0" applyNumberFormat="1"/>
    <xf numFmtId="43" fontId="4" fillId="0" borderId="0" xfId="0" applyNumberFormat="1" applyFont="1" applyFill="1"/>
    <xf numFmtId="0" fontId="12" fillId="0" borderId="5" xfId="0" applyFont="1" applyBorder="1" applyAlignment="1">
      <alignment horizontal="right" wrapText="1" readingOrder="2"/>
    </xf>
    <xf numFmtId="0" fontId="5" fillId="0" borderId="3" xfId="0" applyFont="1" applyBorder="1" applyAlignment="1">
      <alignment horizontal="right" vertical="center" readingOrder="2"/>
    </xf>
    <xf numFmtId="0" fontId="5" fillId="0" borderId="4" xfId="0" applyFont="1" applyBorder="1" applyAlignment="1">
      <alignment horizontal="right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21" fillId="0" borderId="0" xfId="0" applyFont="1" applyFill="1" applyAlignment="1">
      <alignment horizontal="center" vertical="center"/>
    </xf>
    <xf numFmtId="0" fontId="20" fillId="0" borderId="6" xfId="0" applyFont="1" applyFill="1" applyBorder="1" applyAlignment="1">
      <alignment horizontal="center" readingOrder="2"/>
    </xf>
  </cellXfs>
  <cellStyles count="5">
    <cellStyle name="Comma" xfId="1" builtinId="3"/>
    <cellStyle name="Normal" xfId="0" builtinId="0"/>
    <cellStyle name="Normal 2" xfId="2"/>
    <cellStyle name="Normal 3" xfId="4"/>
    <cellStyle name="Percent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107673</xdr:colOff>
      <xdr:row>0</xdr:row>
      <xdr:rowOff>0</xdr:rowOff>
    </xdr:from>
    <xdr:to>
      <xdr:col>0</xdr:col>
      <xdr:colOff>1499151</xdr:colOff>
      <xdr:row>0</xdr:row>
      <xdr:rowOff>541873</xdr:rowOff>
    </xdr:to>
    <xdr:pic>
      <xdr:nvPicPr>
        <xdr:cNvPr id="2" name="תמונה 12" descr="cid:image001.png@01D7CB15.77BEE57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7951874" y="0"/>
          <a:ext cx="1391478" cy="54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541873</xdr:rowOff>
    </xdr:to>
    <xdr:pic>
      <xdr:nvPicPr>
        <xdr:cNvPr id="7" name="תמונה 12" descr="cid:image001.png@01D7CB15.77BEE57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0670225" y="0"/>
          <a:ext cx="0" cy="54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107673</xdr:colOff>
      <xdr:row>0</xdr:row>
      <xdr:rowOff>0</xdr:rowOff>
    </xdr:from>
    <xdr:to>
      <xdr:col>0</xdr:col>
      <xdr:colOff>1499151</xdr:colOff>
      <xdr:row>0</xdr:row>
      <xdr:rowOff>541873</xdr:rowOff>
    </xdr:to>
    <xdr:pic>
      <xdr:nvPicPr>
        <xdr:cNvPr id="5" name="תמונה 12" descr="cid:image001.png@01D7CB15.77BEE57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0549699" y="0"/>
          <a:ext cx="1391478" cy="3037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107673</xdr:colOff>
      <xdr:row>0</xdr:row>
      <xdr:rowOff>0</xdr:rowOff>
    </xdr:from>
    <xdr:to>
      <xdr:col>0</xdr:col>
      <xdr:colOff>1499151</xdr:colOff>
      <xdr:row>0</xdr:row>
      <xdr:rowOff>541873</xdr:rowOff>
    </xdr:to>
    <xdr:pic>
      <xdr:nvPicPr>
        <xdr:cNvPr id="2" name="תמונה 12" descr="cid:image001.png@01D7CB15.77BEE57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7999499" y="0"/>
          <a:ext cx="1391478" cy="265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107673</xdr:colOff>
      <xdr:row>0</xdr:row>
      <xdr:rowOff>0</xdr:rowOff>
    </xdr:from>
    <xdr:to>
      <xdr:col>0</xdr:col>
      <xdr:colOff>1499151</xdr:colOff>
      <xdr:row>0</xdr:row>
      <xdr:rowOff>541873</xdr:rowOff>
    </xdr:to>
    <xdr:pic>
      <xdr:nvPicPr>
        <xdr:cNvPr id="2" name="תמונה 12" descr="cid:image001.png@01D7CB15.77BEE57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6759999" y="0"/>
          <a:ext cx="1391478" cy="541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rightToLeft="1" workbookViewId="0">
      <selection sqref="A1:C1"/>
    </sheetView>
  </sheetViews>
  <sheetFormatPr defaultColWidth="0" defaultRowHeight="14.25" zeroHeight="1" x14ac:dyDescent="0.2"/>
  <cols>
    <col min="1" max="1" width="77.75" bestFit="1" customWidth="1"/>
    <col min="2" max="2" width="6" style="27" bestFit="1" customWidth="1"/>
    <col min="3" max="3" width="18.125" style="36" customWidth="1"/>
    <col min="4" max="7" width="0" style="1" hidden="1" customWidth="1"/>
    <col min="8" max="16384" width="9.125" style="1" hidden="1"/>
  </cols>
  <sheetData>
    <row r="1" spans="1:4" ht="59.25" customHeight="1" x14ac:dyDescent="0.2">
      <c r="A1" s="71" t="s">
        <v>75</v>
      </c>
      <c r="B1" s="72"/>
      <c r="C1" s="72"/>
      <c r="D1" s="73" t="s">
        <v>152</v>
      </c>
    </row>
    <row r="2" spans="1:4" ht="15.75" x14ac:dyDescent="0.2">
      <c r="A2" s="69" t="s">
        <v>164</v>
      </c>
      <c r="B2" s="69"/>
      <c r="C2" s="70"/>
      <c r="D2" s="73"/>
    </row>
    <row r="3" spans="1:4" ht="15" x14ac:dyDescent="0.2">
      <c r="A3" s="7"/>
      <c r="B3" s="8"/>
      <c r="C3" s="29" t="s">
        <v>76</v>
      </c>
      <c r="D3" s="73"/>
    </row>
    <row r="4" spans="1:4" ht="15" x14ac:dyDescent="0.25">
      <c r="A4" s="10" t="s">
        <v>5</v>
      </c>
      <c r="B4" s="11"/>
      <c r="C4" s="29"/>
      <c r="D4" s="73"/>
    </row>
    <row r="5" spans="1:4" x14ac:dyDescent="0.2">
      <c r="A5" s="18" t="s">
        <v>7</v>
      </c>
      <c r="B5" s="14"/>
      <c r="C5" s="15">
        <f>C6+C7</f>
        <v>3319.2974708749862</v>
      </c>
      <c r="D5" s="73"/>
    </row>
    <row r="6" spans="1:4" x14ac:dyDescent="0.2">
      <c r="A6" s="16" t="s">
        <v>8</v>
      </c>
      <c r="B6" s="5" t="s">
        <v>9</v>
      </c>
      <c r="C6" s="17">
        <v>0</v>
      </c>
      <c r="D6" s="73"/>
    </row>
    <row r="7" spans="1:4" x14ac:dyDescent="0.2">
      <c r="A7" s="16" t="s">
        <v>10</v>
      </c>
      <c r="B7" s="5" t="s">
        <v>11</v>
      </c>
      <c r="C7" s="17">
        <v>3319.2974708749862</v>
      </c>
      <c r="D7" s="73"/>
    </row>
    <row r="8" spans="1:4" ht="28.5" x14ac:dyDescent="0.2">
      <c r="A8" s="30" t="s">
        <v>77</v>
      </c>
      <c r="B8" s="14"/>
      <c r="C8" s="15">
        <f>C9+C10</f>
        <v>0</v>
      </c>
      <c r="D8" s="73"/>
    </row>
    <row r="9" spans="1:4" x14ac:dyDescent="0.2">
      <c r="A9" s="16" t="s">
        <v>12</v>
      </c>
      <c r="B9" s="5" t="s">
        <v>13</v>
      </c>
      <c r="C9" s="17">
        <v>0</v>
      </c>
      <c r="D9" s="73"/>
    </row>
    <row r="10" spans="1:4" x14ac:dyDescent="0.2">
      <c r="A10" s="16" t="s">
        <v>78</v>
      </c>
      <c r="B10" s="5" t="s">
        <v>14</v>
      </c>
      <c r="C10" s="17"/>
      <c r="D10" s="73"/>
    </row>
    <row r="11" spans="1:4" x14ac:dyDescent="0.2">
      <c r="A11" s="18" t="s">
        <v>15</v>
      </c>
      <c r="B11" s="14"/>
      <c r="C11" s="15">
        <f>C12+C13</f>
        <v>8.5477917033333348</v>
      </c>
      <c r="D11" s="73"/>
    </row>
    <row r="12" spans="1:4" x14ac:dyDescent="0.2">
      <c r="A12" s="16" t="s">
        <v>16</v>
      </c>
      <c r="B12" s="5" t="s">
        <v>17</v>
      </c>
      <c r="C12" s="17">
        <v>8.5477917033333348</v>
      </c>
      <c r="D12" s="73"/>
    </row>
    <row r="13" spans="1:4" x14ac:dyDescent="0.2">
      <c r="A13" s="16" t="s">
        <v>18</v>
      </c>
      <c r="B13" s="5" t="s">
        <v>19</v>
      </c>
      <c r="C13" s="17">
        <v>0</v>
      </c>
      <c r="D13" s="73"/>
    </row>
    <row r="14" spans="1:4" x14ac:dyDescent="0.2">
      <c r="A14" s="18" t="s">
        <v>20</v>
      </c>
      <c r="B14" s="5" t="s">
        <v>21</v>
      </c>
      <c r="C14" s="17">
        <v>9175.5972800000018</v>
      </c>
      <c r="D14" s="73"/>
    </row>
    <row r="15" spans="1:4" x14ac:dyDescent="0.2">
      <c r="A15" s="18" t="s">
        <v>22</v>
      </c>
      <c r="B15" s="5" t="s">
        <v>23</v>
      </c>
      <c r="C15" s="17"/>
      <c r="D15" s="73"/>
    </row>
    <row r="16" spans="1:4" x14ac:dyDescent="0.2">
      <c r="A16" s="18" t="s">
        <v>24</v>
      </c>
      <c r="B16" s="5" t="s">
        <v>25</v>
      </c>
      <c r="C16" s="17"/>
      <c r="D16" s="73"/>
    </row>
    <row r="17" spans="1:7" x14ac:dyDescent="0.2">
      <c r="A17" s="18" t="s">
        <v>26</v>
      </c>
      <c r="B17" s="14" t="s">
        <v>27</v>
      </c>
      <c r="C17" s="15">
        <f>C5+C8+C11+C14+C15+C16</f>
        <v>12503.442542578321</v>
      </c>
      <c r="D17" s="73"/>
    </row>
    <row r="18" spans="1:7" x14ac:dyDescent="0.2">
      <c r="A18" s="18" t="s">
        <v>28</v>
      </c>
      <c r="B18" s="5" t="s">
        <v>29</v>
      </c>
      <c r="C18" s="17">
        <v>23150400.345000003</v>
      </c>
      <c r="D18" s="73"/>
      <c r="G18" s="67"/>
    </row>
    <row r="19" spans="1:7" ht="28.5" x14ac:dyDescent="0.2">
      <c r="A19" s="19" t="s">
        <v>165</v>
      </c>
      <c r="B19" s="5" t="s">
        <v>30</v>
      </c>
      <c r="C19" s="17">
        <v>27895453.796999998</v>
      </c>
      <c r="D19" s="73"/>
      <c r="G19" s="67"/>
    </row>
    <row r="20" spans="1:7" ht="28.5" x14ac:dyDescent="0.2">
      <c r="A20" s="19" t="s">
        <v>166</v>
      </c>
      <c r="B20" s="5" t="s">
        <v>31</v>
      </c>
      <c r="C20" s="17">
        <v>18405346.893000003</v>
      </c>
      <c r="D20" s="73"/>
      <c r="G20" s="67"/>
    </row>
    <row r="21" spans="1:7" x14ac:dyDescent="0.2">
      <c r="A21" s="18" t="s">
        <v>32</v>
      </c>
      <c r="B21" s="14" t="s">
        <v>33</v>
      </c>
      <c r="C21" s="31">
        <f>C17/C18</f>
        <v>5.4009616923444699E-4</v>
      </c>
      <c r="D21" s="73"/>
    </row>
    <row r="22" spans="1:7" x14ac:dyDescent="0.2">
      <c r="A22" s="20"/>
      <c r="B22" s="5"/>
      <c r="C22" s="21"/>
      <c r="D22" s="73"/>
    </row>
    <row r="23" spans="1:7" ht="15" x14ac:dyDescent="0.25">
      <c r="A23" s="10" t="s">
        <v>34</v>
      </c>
      <c r="B23" s="5"/>
      <c r="C23" s="17"/>
      <c r="D23" s="73"/>
    </row>
    <row r="24" spans="1:7" x14ac:dyDescent="0.2">
      <c r="A24" s="18" t="s">
        <v>35</v>
      </c>
      <c r="B24" s="5" t="s">
        <v>36</v>
      </c>
      <c r="C24" s="17">
        <v>1998.81200002593</v>
      </c>
      <c r="D24" s="73"/>
    </row>
    <row r="25" spans="1:7" x14ac:dyDescent="0.2">
      <c r="A25" s="18" t="s">
        <v>37</v>
      </c>
      <c r="B25" s="14"/>
      <c r="C25" s="15">
        <f>SUM(C26:C34)</f>
        <v>5438.7450005579949</v>
      </c>
      <c r="D25" s="73"/>
    </row>
    <row r="26" spans="1:7" x14ac:dyDescent="0.2">
      <c r="A26" s="20" t="s">
        <v>38</v>
      </c>
      <c r="B26" s="5" t="s">
        <v>39</v>
      </c>
      <c r="C26" s="17">
        <v>107.70856999999999</v>
      </c>
      <c r="D26" s="73"/>
    </row>
    <row r="27" spans="1:7" x14ac:dyDescent="0.2">
      <c r="A27" s="20" t="s">
        <v>40</v>
      </c>
      <c r="B27" s="5" t="s">
        <v>41</v>
      </c>
      <c r="C27" s="17">
        <v>156.91829999999999</v>
      </c>
      <c r="D27" s="73"/>
    </row>
    <row r="28" spans="1:7" x14ac:dyDescent="0.2">
      <c r="A28" s="22" t="s">
        <v>42</v>
      </c>
      <c r="B28" s="5" t="s">
        <v>43</v>
      </c>
      <c r="C28" s="17">
        <v>0</v>
      </c>
      <c r="D28" s="73"/>
    </row>
    <row r="29" spans="1:7" x14ac:dyDescent="0.2">
      <c r="A29" s="22" t="s">
        <v>44</v>
      </c>
      <c r="B29" s="5" t="s">
        <v>45</v>
      </c>
      <c r="C29" s="17">
        <v>0</v>
      </c>
      <c r="D29" s="73"/>
    </row>
    <row r="30" spans="1:7" ht="28.5" x14ac:dyDescent="0.2">
      <c r="A30" s="23" t="s">
        <v>46</v>
      </c>
      <c r="B30" s="5" t="s">
        <v>47</v>
      </c>
      <c r="C30" s="17">
        <v>472.77451359599888</v>
      </c>
      <c r="D30" s="73"/>
    </row>
    <row r="31" spans="1:7" ht="28.5" x14ac:dyDescent="0.2">
      <c r="A31" s="23" t="s">
        <v>48</v>
      </c>
      <c r="B31" s="5" t="s">
        <v>49</v>
      </c>
      <c r="C31" s="17">
        <v>4701.3436169619963</v>
      </c>
      <c r="D31" s="73"/>
    </row>
    <row r="32" spans="1:7" ht="28.5" x14ac:dyDescent="0.2">
      <c r="A32" s="24" t="s">
        <v>50</v>
      </c>
      <c r="B32" s="5" t="s">
        <v>51</v>
      </c>
      <c r="C32" s="17">
        <v>0</v>
      </c>
      <c r="D32" s="73"/>
    </row>
    <row r="33" spans="1:4" ht="28.5" x14ac:dyDescent="0.2">
      <c r="A33" s="19" t="s">
        <v>52</v>
      </c>
      <c r="B33" s="5" t="s">
        <v>53</v>
      </c>
      <c r="C33" s="17">
        <v>0</v>
      </c>
      <c r="D33" s="73"/>
    </row>
    <row r="34" spans="1:4" x14ac:dyDescent="0.2">
      <c r="A34" s="16" t="s">
        <v>54</v>
      </c>
      <c r="B34" s="5" t="s">
        <v>55</v>
      </c>
      <c r="C34" s="17">
        <v>0</v>
      </c>
      <c r="D34" s="73"/>
    </row>
    <row r="35" spans="1:4" x14ac:dyDescent="0.2">
      <c r="A35" s="18" t="s">
        <v>56</v>
      </c>
      <c r="B35" s="14" t="s">
        <v>57</v>
      </c>
      <c r="C35" s="32">
        <f>C25/C20</f>
        <v>2.9549809803511393E-4</v>
      </c>
      <c r="D35" s="73"/>
    </row>
    <row r="36" spans="1:4" x14ac:dyDescent="0.2">
      <c r="A36" s="18" t="s">
        <v>58</v>
      </c>
      <c r="B36" s="14" t="s">
        <v>59</v>
      </c>
      <c r="C36" s="33"/>
      <c r="D36" s="73"/>
    </row>
    <row r="37" spans="1:4" ht="28.5" x14ac:dyDescent="0.2">
      <c r="A37" s="30" t="s">
        <v>60</v>
      </c>
      <c r="B37" s="14" t="s">
        <v>61</v>
      </c>
      <c r="C37" s="33"/>
      <c r="D37" s="73"/>
    </row>
    <row r="38" spans="1:4" x14ac:dyDescent="0.2">
      <c r="A38" s="30" t="s">
        <v>62</v>
      </c>
      <c r="B38" s="14" t="s">
        <v>63</v>
      </c>
      <c r="C38" s="34"/>
      <c r="D38" s="73"/>
    </row>
    <row r="39" spans="1:4" ht="28.5" x14ac:dyDescent="0.2">
      <c r="A39" s="30" t="s">
        <v>64</v>
      </c>
      <c r="B39" s="14" t="s">
        <v>65</v>
      </c>
      <c r="C39" s="32">
        <f>(C25-C38)/C20</f>
        <v>2.9549809803511393E-4</v>
      </c>
      <c r="D39" s="73"/>
    </row>
    <row r="40" spans="1:4" ht="15" x14ac:dyDescent="0.25">
      <c r="A40" s="25"/>
      <c r="B40" s="26"/>
      <c r="C40" s="35"/>
      <c r="D40" s="73"/>
    </row>
    <row r="41" spans="1:4" ht="15" x14ac:dyDescent="0.25">
      <c r="A41" s="10" t="s">
        <v>66</v>
      </c>
      <c r="B41" s="26"/>
      <c r="C41" s="35"/>
      <c r="D41" s="73"/>
    </row>
    <row r="42" spans="1:4" x14ac:dyDescent="0.2">
      <c r="A42" s="30" t="s">
        <v>67</v>
      </c>
      <c r="B42" s="14" t="s">
        <v>68</v>
      </c>
      <c r="C42" s="34">
        <f>C17+C25-C38</f>
        <v>17942.187543136315</v>
      </c>
      <c r="D42" s="73"/>
    </row>
    <row r="43" spans="1:4" x14ac:dyDescent="0.2">
      <c r="A43" s="30" t="s">
        <v>69</v>
      </c>
      <c r="B43" s="14" t="s">
        <v>70</v>
      </c>
      <c r="C43" s="32">
        <f>C42/C18</f>
        <v>7.7502709567661742E-4</v>
      </c>
      <c r="D43" s="73"/>
    </row>
    <row r="44" spans="1:4" x14ac:dyDescent="0.2">
      <c r="A44" s="16"/>
      <c r="B44" s="5"/>
      <c r="C44" s="35"/>
      <c r="D44" s="73"/>
    </row>
    <row r="45" spans="1:4" ht="15" x14ac:dyDescent="0.25">
      <c r="A45" s="10" t="s">
        <v>71</v>
      </c>
      <c r="B45" s="26"/>
      <c r="C45" s="35"/>
      <c r="D45" s="73"/>
    </row>
    <row r="46" spans="1:4" ht="28.5" x14ac:dyDescent="0.2">
      <c r="A46" s="30" t="s">
        <v>167</v>
      </c>
      <c r="B46" s="14" t="s">
        <v>72</v>
      </c>
      <c r="C46" s="61"/>
      <c r="D46" s="73"/>
    </row>
    <row r="47" spans="1:4" x14ac:dyDescent="0.2">
      <c r="A47" s="30" t="s">
        <v>73</v>
      </c>
      <c r="B47" s="14" t="s">
        <v>74</v>
      </c>
      <c r="C47" s="61"/>
      <c r="D47" s="73"/>
    </row>
    <row r="48" spans="1:4" hidden="1" x14ac:dyDescent="0.2">
      <c r="A48" s="74" t="s">
        <v>152</v>
      </c>
      <c r="B48" s="74"/>
      <c r="C48" s="74"/>
    </row>
  </sheetData>
  <mergeCells count="4">
    <mergeCell ref="A2:C2"/>
    <mergeCell ref="A1:C1"/>
    <mergeCell ref="D1:D47"/>
    <mergeCell ref="A48:C48"/>
  </mergeCells>
  <conditionalFormatting sqref="A37">
    <cfRule type="cellIs" dxfId="1" priority="1" operator="lessThan">
      <formula>0</formula>
    </cfRule>
  </conditionalFormatting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rightToLeft="1" workbookViewId="0">
      <selection sqref="A1:B1"/>
    </sheetView>
  </sheetViews>
  <sheetFormatPr defaultColWidth="0" defaultRowHeight="14.25" zeroHeight="1" x14ac:dyDescent="0.2"/>
  <cols>
    <col min="1" max="1" width="54.875" customWidth="1"/>
    <col min="2" max="2" width="28.875" customWidth="1"/>
    <col min="3" max="3" width="0" hidden="1" customWidth="1"/>
    <col min="4" max="16384" width="9" hidden="1"/>
  </cols>
  <sheetData>
    <row r="1" spans="1:3" ht="27.75" customHeight="1" x14ac:dyDescent="0.2">
      <c r="A1" s="77" t="s">
        <v>0</v>
      </c>
      <c r="B1" s="77"/>
      <c r="C1" s="73" t="s">
        <v>152</v>
      </c>
    </row>
    <row r="2" spans="1:3" ht="15.75" x14ac:dyDescent="0.2">
      <c r="A2" s="76" t="s">
        <v>173</v>
      </c>
      <c r="B2" s="76"/>
      <c r="C2" s="73"/>
    </row>
    <row r="3" spans="1:3" ht="18" x14ac:dyDescent="0.25">
      <c r="A3" s="75" t="s">
        <v>80</v>
      </c>
      <c r="B3" s="75"/>
      <c r="C3" s="73"/>
    </row>
    <row r="4" spans="1:3" x14ac:dyDescent="0.2">
      <c r="A4" s="39"/>
      <c r="B4" s="40" t="s">
        <v>81</v>
      </c>
      <c r="C4" s="73"/>
    </row>
    <row r="5" spans="1:3" x14ac:dyDescent="0.2">
      <c r="A5" s="41" t="s">
        <v>82</v>
      </c>
      <c r="B5" s="62"/>
      <c r="C5" s="73"/>
    </row>
    <row r="6" spans="1:3" x14ac:dyDescent="0.2">
      <c r="A6" s="43" t="s">
        <v>83</v>
      </c>
      <c r="B6" s="42"/>
      <c r="C6" s="73"/>
    </row>
    <row r="7" spans="1:3" x14ac:dyDescent="0.2">
      <c r="A7" s="44" t="s">
        <v>84</v>
      </c>
      <c r="B7" s="45" t="s">
        <v>79</v>
      </c>
      <c r="C7" s="73"/>
    </row>
    <row r="8" spans="1:3" x14ac:dyDescent="0.2">
      <c r="A8" s="44" t="s">
        <v>85</v>
      </c>
      <c r="B8" s="45" t="s">
        <v>79</v>
      </c>
      <c r="C8" s="73"/>
    </row>
    <row r="9" spans="1:3" x14ac:dyDescent="0.2">
      <c r="A9" s="44" t="s">
        <v>86</v>
      </c>
      <c r="B9" s="45" t="s">
        <v>79</v>
      </c>
      <c r="C9" s="73"/>
    </row>
    <row r="10" spans="1:3" x14ac:dyDescent="0.2">
      <c r="A10" s="41" t="s">
        <v>87</v>
      </c>
      <c r="B10" s="62"/>
      <c r="C10" s="73"/>
    </row>
    <row r="11" spans="1:3" x14ac:dyDescent="0.2">
      <c r="A11" s="46" t="s">
        <v>88</v>
      </c>
      <c r="B11" s="47">
        <v>2163.6968215249999</v>
      </c>
      <c r="C11" s="73"/>
    </row>
    <row r="12" spans="1:3" x14ac:dyDescent="0.2">
      <c r="A12" s="46" t="s">
        <v>90</v>
      </c>
      <c r="B12" s="47">
        <v>365.74116052300189</v>
      </c>
      <c r="C12" s="73"/>
    </row>
    <row r="13" spans="1:3" x14ac:dyDescent="0.2">
      <c r="A13" s="46" t="s">
        <v>89</v>
      </c>
      <c r="B13" s="47">
        <v>220.20682061299613</v>
      </c>
      <c r="C13" s="73"/>
    </row>
    <row r="14" spans="1:3" x14ac:dyDescent="0.2">
      <c r="A14" s="46" t="s">
        <v>172</v>
      </c>
      <c r="B14" s="47">
        <v>217.6173092569947</v>
      </c>
      <c r="C14" s="73"/>
    </row>
    <row r="15" spans="1:3" x14ac:dyDescent="0.2">
      <c r="A15" s="46" t="s">
        <v>161</v>
      </c>
      <c r="B15" s="47">
        <v>217.02702668499373</v>
      </c>
      <c r="C15" s="73"/>
    </row>
    <row r="16" spans="1:3" x14ac:dyDescent="0.2">
      <c r="A16" s="46" t="s">
        <v>91</v>
      </c>
      <c r="B16" s="47">
        <v>135.00833227199874</v>
      </c>
      <c r="C16" s="73"/>
    </row>
    <row r="17" spans="1:3" x14ac:dyDescent="0.2">
      <c r="A17" s="41" t="s">
        <v>92</v>
      </c>
      <c r="B17" s="51">
        <f>SUM(B11:B16)</f>
        <v>3319.2974708749853</v>
      </c>
      <c r="C17" s="73"/>
    </row>
    <row r="18" spans="1:3" x14ac:dyDescent="0.2">
      <c r="A18" s="48"/>
      <c r="B18" s="42"/>
      <c r="C18" s="73"/>
    </row>
    <row r="19" spans="1:3" x14ac:dyDescent="0.2">
      <c r="A19" s="41" t="s">
        <v>93</v>
      </c>
      <c r="B19" s="62"/>
      <c r="C19" s="73"/>
    </row>
    <row r="20" spans="1:3" x14ac:dyDescent="0.2">
      <c r="A20" s="41" t="s">
        <v>83</v>
      </c>
      <c r="B20" s="62"/>
      <c r="C20" s="73"/>
    </row>
    <row r="21" spans="1:3" x14ac:dyDescent="0.2">
      <c r="A21" s="46" t="s">
        <v>94</v>
      </c>
      <c r="B21" s="45" t="s">
        <v>79</v>
      </c>
      <c r="C21" s="73"/>
    </row>
    <row r="22" spans="1:3" x14ac:dyDescent="0.2">
      <c r="A22" s="46" t="s">
        <v>95</v>
      </c>
      <c r="B22" s="45" t="s">
        <v>79</v>
      </c>
      <c r="C22" s="73"/>
    </row>
    <row r="23" spans="1:3" x14ac:dyDescent="0.2">
      <c r="A23" s="46" t="s">
        <v>86</v>
      </c>
      <c r="B23" s="45" t="s">
        <v>79</v>
      </c>
      <c r="C23" s="73"/>
    </row>
    <row r="24" spans="1:3" x14ac:dyDescent="0.2">
      <c r="A24" s="41" t="s">
        <v>87</v>
      </c>
      <c r="B24" s="62"/>
      <c r="C24" s="73"/>
    </row>
    <row r="25" spans="1:3" x14ac:dyDescent="0.2">
      <c r="A25" s="46" t="s">
        <v>94</v>
      </c>
      <c r="B25" s="47"/>
      <c r="C25" s="73"/>
    </row>
    <row r="26" spans="1:3" x14ac:dyDescent="0.2">
      <c r="A26" s="44" t="s">
        <v>95</v>
      </c>
      <c r="B26" s="45" t="s">
        <v>79</v>
      </c>
      <c r="C26" s="73"/>
    </row>
    <row r="27" spans="1:3" x14ac:dyDescent="0.2">
      <c r="A27" s="44" t="s">
        <v>86</v>
      </c>
      <c r="B27" s="45" t="s">
        <v>79</v>
      </c>
      <c r="C27" s="73"/>
    </row>
    <row r="28" spans="1:3" x14ac:dyDescent="0.2">
      <c r="A28" s="41" t="s">
        <v>96</v>
      </c>
      <c r="B28" s="51">
        <f>SUM(B25:B27)</f>
        <v>0</v>
      </c>
      <c r="C28" s="73"/>
    </row>
    <row r="29" spans="1:3" x14ac:dyDescent="0.2">
      <c r="A29" s="44"/>
      <c r="B29" s="42"/>
      <c r="C29" s="73"/>
    </row>
    <row r="30" spans="1:3" x14ac:dyDescent="0.2">
      <c r="A30" s="41" t="s">
        <v>97</v>
      </c>
      <c r="B30" s="62"/>
      <c r="C30" s="73"/>
    </row>
    <row r="31" spans="1:3" x14ac:dyDescent="0.2">
      <c r="A31" s="44" t="s">
        <v>98</v>
      </c>
      <c r="B31" s="47">
        <v>8.5477917033333348</v>
      </c>
      <c r="C31" s="73"/>
    </row>
    <row r="32" spans="1:3" x14ac:dyDescent="0.2">
      <c r="A32" s="44" t="s">
        <v>99</v>
      </c>
      <c r="B32" s="45" t="s">
        <v>79</v>
      </c>
      <c r="C32" s="73"/>
    </row>
    <row r="33" spans="1:3" x14ac:dyDescent="0.2">
      <c r="A33" s="44" t="s">
        <v>86</v>
      </c>
      <c r="B33" s="45" t="s">
        <v>79</v>
      </c>
      <c r="C33" s="73"/>
    </row>
    <row r="34" spans="1:3" x14ac:dyDescent="0.2">
      <c r="A34" s="41" t="s">
        <v>100</v>
      </c>
      <c r="B34" s="51">
        <f>SUM(B31:B33)</f>
        <v>8.5477917033333348</v>
      </c>
      <c r="C34" s="73"/>
    </row>
    <row r="35" spans="1:3" x14ac:dyDescent="0.2">
      <c r="A35" s="43"/>
      <c r="B35" s="42"/>
      <c r="C35" s="73"/>
    </row>
    <row r="36" spans="1:3" x14ac:dyDescent="0.2">
      <c r="A36" s="41" t="s">
        <v>101</v>
      </c>
      <c r="B36" s="62"/>
      <c r="C36" s="73"/>
    </row>
    <row r="37" spans="1:3" x14ac:dyDescent="0.2">
      <c r="A37" s="44" t="s">
        <v>98</v>
      </c>
      <c r="B37" s="45" t="s">
        <v>79</v>
      </c>
      <c r="C37" s="73"/>
    </row>
    <row r="38" spans="1:3" x14ac:dyDescent="0.2">
      <c r="A38" s="44" t="s">
        <v>99</v>
      </c>
      <c r="B38" s="45" t="s">
        <v>79</v>
      </c>
      <c r="C38" s="73"/>
    </row>
    <row r="39" spans="1:3" x14ac:dyDescent="0.2">
      <c r="A39" s="44" t="s">
        <v>86</v>
      </c>
      <c r="B39" s="45" t="s">
        <v>79</v>
      </c>
      <c r="C39" s="73"/>
    </row>
    <row r="40" spans="1:3" x14ac:dyDescent="0.2">
      <c r="A40" s="41" t="s">
        <v>102</v>
      </c>
      <c r="B40" s="49" t="s">
        <v>79</v>
      </c>
      <c r="C40" s="73"/>
    </row>
    <row r="41" spans="1:3" x14ac:dyDescent="0.2">
      <c r="A41" s="44"/>
      <c r="B41" s="42"/>
      <c r="C41" s="73"/>
    </row>
    <row r="42" spans="1:3" x14ac:dyDescent="0.2">
      <c r="A42" s="41" t="s">
        <v>103</v>
      </c>
      <c r="B42" s="63">
        <v>9175.5972800000018</v>
      </c>
      <c r="C42" s="73"/>
    </row>
    <row r="43" spans="1:3" x14ac:dyDescent="0.2">
      <c r="A43" s="43"/>
      <c r="B43" s="42"/>
      <c r="C43" s="73"/>
    </row>
    <row r="44" spans="1:3" x14ac:dyDescent="0.2">
      <c r="A44" s="41" t="s">
        <v>104</v>
      </c>
      <c r="B44" s="62"/>
      <c r="C44" s="73"/>
    </row>
    <row r="45" spans="1:3" x14ac:dyDescent="0.2">
      <c r="A45" s="44" t="s">
        <v>98</v>
      </c>
      <c r="B45" s="45" t="s">
        <v>79</v>
      </c>
      <c r="C45" s="73"/>
    </row>
    <row r="46" spans="1:3" x14ac:dyDescent="0.2">
      <c r="A46" s="44" t="s">
        <v>99</v>
      </c>
      <c r="B46" s="45" t="s">
        <v>79</v>
      </c>
      <c r="C46" s="73"/>
    </row>
    <row r="47" spans="1:3" x14ac:dyDescent="0.2">
      <c r="A47" s="44" t="s">
        <v>86</v>
      </c>
      <c r="B47" s="45" t="s">
        <v>79</v>
      </c>
      <c r="C47" s="73"/>
    </row>
    <row r="48" spans="1:3" x14ac:dyDescent="0.2">
      <c r="A48" s="41" t="s">
        <v>105</v>
      </c>
      <c r="B48" s="49" t="s">
        <v>79</v>
      </c>
      <c r="C48" s="73"/>
    </row>
    <row r="49" spans="1:3" x14ac:dyDescent="0.2">
      <c r="A49" s="44"/>
      <c r="B49" s="42"/>
      <c r="C49" s="73"/>
    </row>
    <row r="50" spans="1:3" x14ac:dyDescent="0.2">
      <c r="A50" s="41" t="s">
        <v>106</v>
      </c>
      <c r="B50" s="62"/>
      <c r="C50" s="73"/>
    </row>
    <row r="51" spans="1:3" x14ac:dyDescent="0.2">
      <c r="A51" s="44" t="s">
        <v>98</v>
      </c>
      <c r="B51" s="45" t="s">
        <v>79</v>
      </c>
      <c r="C51" s="73"/>
    </row>
    <row r="52" spans="1:3" x14ac:dyDescent="0.2">
      <c r="A52" s="44" t="s">
        <v>99</v>
      </c>
      <c r="B52" s="45" t="s">
        <v>79</v>
      </c>
      <c r="C52" s="73"/>
    </row>
    <row r="53" spans="1:3" x14ac:dyDescent="0.2">
      <c r="A53" s="44" t="s">
        <v>86</v>
      </c>
      <c r="B53" s="45" t="s">
        <v>79</v>
      </c>
      <c r="C53" s="73"/>
    </row>
    <row r="54" spans="1:3" x14ac:dyDescent="0.2">
      <c r="A54" s="41" t="s">
        <v>107</v>
      </c>
      <c r="B54" s="49" t="s">
        <v>79</v>
      </c>
      <c r="C54" s="73"/>
    </row>
    <row r="55" spans="1:3" x14ac:dyDescent="0.2">
      <c r="A55" s="43"/>
      <c r="B55" s="42"/>
      <c r="C55" s="73"/>
    </row>
    <row r="56" spans="1:3" x14ac:dyDescent="0.2">
      <c r="A56" s="41" t="s">
        <v>108</v>
      </c>
      <c r="B56" s="64">
        <f>B17+B28+B42+B34</f>
        <v>12503.442542578321</v>
      </c>
      <c r="C56" s="73"/>
    </row>
    <row r="57" spans="1:3" hidden="1" x14ac:dyDescent="0.2">
      <c r="A57" s="74" t="s">
        <v>152</v>
      </c>
      <c r="B57" s="74"/>
    </row>
    <row r="58" spans="1:3" ht="15.75" hidden="1" x14ac:dyDescent="0.2">
      <c r="B58" s="37"/>
    </row>
  </sheetData>
  <mergeCells count="5">
    <mergeCell ref="A3:B3"/>
    <mergeCell ref="A2:B2"/>
    <mergeCell ref="C1:C56"/>
    <mergeCell ref="A57:B57"/>
    <mergeCell ref="A1:B1"/>
  </mergeCells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1"/>
  <sheetViews>
    <sheetView rightToLeft="1" workbookViewId="0">
      <selection sqref="A1:B1"/>
    </sheetView>
  </sheetViews>
  <sheetFormatPr defaultColWidth="0" defaultRowHeight="14.25" zeroHeight="1" x14ac:dyDescent="0.2"/>
  <cols>
    <col min="1" max="1" width="54.875" customWidth="1"/>
    <col min="2" max="2" width="28.875" style="38" customWidth="1"/>
    <col min="3" max="3" width="0" hidden="1" customWidth="1"/>
    <col min="4" max="16384" width="9" hidden="1"/>
  </cols>
  <sheetData>
    <row r="1" spans="1:3" ht="24" customHeight="1" x14ac:dyDescent="0.2">
      <c r="A1" s="77" t="s">
        <v>0</v>
      </c>
      <c r="B1" s="77"/>
      <c r="C1" s="73" t="s">
        <v>152</v>
      </c>
    </row>
    <row r="2" spans="1:3" ht="15.75" x14ac:dyDescent="0.2">
      <c r="A2" s="76" t="s">
        <v>170</v>
      </c>
      <c r="B2" s="76"/>
      <c r="C2" s="73"/>
    </row>
    <row r="3" spans="1:3" ht="18" x14ac:dyDescent="0.25">
      <c r="A3" s="75" t="s">
        <v>80</v>
      </c>
      <c r="B3" s="75"/>
      <c r="C3" s="73"/>
    </row>
    <row r="4" spans="1:3" x14ac:dyDescent="0.2">
      <c r="A4" s="39"/>
      <c r="B4" s="40" t="s">
        <v>109</v>
      </c>
      <c r="C4" s="73"/>
    </row>
    <row r="5" spans="1:3" x14ac:dyDescent="0.2">
      <c r="A5" s="41" t="s">
        <v>110</v>
      </c>
      <c r="B5" s="49"/>
      <c r="C5" s="73"/>
    </row>
    <row r="6" spans="1:3" x14ac:dyDescent="0.2">
      <c r="A6" s="46" t="s">
        <v>111</v>
      </c>
      <c r="B6" s="50">
        <v>43.408749999999998</v>
      </c>
      <c r="C6" s="73"/>
    </row>
    <row r="7" spans="1:3" x14ac:dyDescent="0.2">
      <c r="A7" s="46" t="s">
        <v>112</v>
      </c>
      <c r="B7" s="50">
        <v>32.246500000000005</v>
      </c>
      <c r="C7" s="73"/>
    </row>
    <row r="8" spans="1:3" x14ac:dyDescent="0.2">
      <c r="A8" s="46" t="s">
        <v>113</v>
      </c>
      <c r="B8" s="50">
        <v>32.053319999999999</v>
      </c>
      <c r="C8" s="73"/>
    </row>
    <row r="9" spans="1:3" x14ac:dyDescent="0.2">
      <c r="A9" s="41" t="s">
        <v>114</v>
      </c>
      <c r="B9" s="51">
        <f>SUM(B6:B8)</f>
        <v>107.70856999999999</v>
      </c>
      <c r="C9" s="73"/>
    </row>
    <row r="10" spans="1:3" x14ac:dyDescent="0.2">
      <c r="A10" s="46"/>
      <c r="B10" s="52"/>
      <c r="C10" s="73"/>
    </row>
    <row r="11" spans="1:3" x14ac:dyDescent="0.2">
      <c r="A11" s="41" t="s">
        <v>115</v>
      </c>
      <c r="B11" s="49"/>
      <c r="C11" s="73"/>
    </row>
    <row r="12" spans="1:3" x14ac:dyDescent="0.2">
      <c r="A12" s="46" t="s">
        <v>116</v>
      </c>
      <c r="B12" s="50">
        <v>156.91829999999999</v>
      </c>
      <c r="C12" s="73"/>
    </row>
    <row r="13" spans="1:3" x14ac:dyDescent="0.2">
      <c r="A13" s="46"/>
      <c r="B13" s="52"/>
      <c r="C13" s="73"/>
    </row>
    <row r="14" spans="1:3" x14ac:dyDescent="0.2">
      <c r="A14" s="41" t="s">
        <v>117</v>
      </c>
      <c r="B14" s="51">
        <f>B12</f>
        <v>156.91829999999999</v>
      </c>
      <c r="C14" s="73"/>
    </row>
    <row r="15" spans="1:3" x14ac:dyDescent="0.2">
      <c r="A15" s="46"/>
      <c r="B15" s="52"/>
      <c r="C15" s="73"/>
    </row>
    <row r="16" spans="1:3" x14ac:dyDescent="0.2">
      <c r="A16" s="44" t="s">
        <v>118</v>
      </c>
      <c r="B16" s="52"/>
      <c r="C16" s="73"/>
    </row>
    <row r="17" spans="1:3" x14ac:dyDescent="0.2">
      <c r="A17" s="44" t="s">
        <v>98</v>
      </c>
      <c r="B17" s="52"/>
      <c r="C17" s="73"/>
    </row>
    <row r="18" spans="1:3" x14ac:dyDescent="0.2">
      <c r="A18" s="44" t="s">
        <v>99</v>
      </c>
      <c r="B18" s="52"/>
      <c r="C18" s="73"/>
    </row>
    <row r="19" spans="1:3" x14ac:dyDescent="0.2">
      <c r="A19" s="44" t="s">
        <v>86</v>
      </c>
      <c r="B19" s="52"/>
      <c r="C19" s="73"/>
    </row>
    <row r="20" spans="1:3" x14ac:dyDescent="0.2">
      <c r="A20" s="44"/>
      <c r="B20" s="52"/>
      <c r="C20" s="73"/>
    </row>
    <row r="21" spans="1:3" x14ac:dyDescent="0.2">
      <c r="A21" s="41" t="s">
        <v>119</v>
      </c>
      <c r="B21" s="49" t="s">
        <v>79</v>
      </c>
      <c r="C21" s="73"/>
    </row>
    <row r="22" spans="1:3" x14ac:dyDescent="0.2">
      <c r="A22" s="43"/>
      <c r="B22" s="52"/>
      <c r="C22" s="73"/>
    </row>
    <row r="23" spans="1:3" x14ac:dyDescent="0.2">
      <c r="A23" s="44" t="s">
        <v>120</v>
      </c>
      <c r="B23" s="52" t="s">
        <v>79</v>
      </c>
      <c r="C23" s="73"/>
    </row>
    <row r="24" spans="1:3" x14ac:dyDescent="0.2">
      <c r="A24" s="44" t="s">
        <v>98</v>
      </c>
      <c r="B24" s="52" t="s">
        <v>79</v>
      </c>
      <c r="C24" s="73"/>
    </row>
    <row r="25" spans="1:3" x14ac:dyDescent="0.2">
      <c r="A25" s="44" t="s">
        <v>99</v>
      </c>
      <c r="B25" s="52" t="s">
        <v>79</v>
      </c>
      <c r="C25" s="73"/>
    </row>
    <row r="26" spans="1:3" x14ac:dyDescent="0.2">
      <c r="A26" s="44" t="s">
        <v>86</v>
      </c>
      <c r="B26" s="52" t="s">
        <v>79</v>
      </c>
      <c r="C26" s="73"/>
    </row>
    <row r="27" spans="1:3" x14ac:dyDescent="0.2">
      <c r="A27" s="44" t="s">
        <v>121</v>
      </c>
      <c r="B27" s="52"/>
      <c r="C27" s="73"/>
    </row>
    <row r="28" spans="1:3" x14ac:dyDescent="0.2">
      <c r="A28" s="43"/>
      <c r="B28" s="52"/>
      <c r="C28" s="73"/>
    </row>
    <row r="29" spans="1:3" x14ac:dyDescent="0.2">
      <c r="A29" s="41" t="s">
        <v>122</v>
      </c>
      <c r="B29" s="49" t="s">
        <v>79</v>
      </c>
      <c r="C29" s="73"/>
    </row>
    <row r="30" spans="1:3" x14ac:dyDescent="0.2">
      <c r="A30" s="43"/>
      <c r="B30" s="52"/>
      <c r="C30" s="73"/>
    </row>
    <row r="31" spans="1:3" ht="25.5" x14ac:dyDescent="0.2">
      <c r="A31" s="41" t="s">
        <v>123</v>
      </c>
      <c r="B31" s="49"/>
      <c r="C31" s="73"/>
    </row>
    <row r="32" spans="1:3" x14ac:dyDescent="0.2">
      <c r="A32" s="44" t="s">
        <v>125</v>
      </c>
      <c r="B32" s="53">
        <v>1521.8565230529964</v>
      </c>
      <c r="C32" s="73"/>
    </row>
    <row r="33" spans="1:3" x14ac:dyDescent="0.2">
      <c r="A33" s="44" t="s">
        <v>124</v>
      </c>
      <c r="B33" s="53">
        <v>1324.3996758690105</v>
      </c>
      <c r="C33" s="73"/>
    </row>
    <row r="34" spans="1:3" x14ac:dyDescent="0.2">
      <c r="A34" s="44" t="s">
        <v>126</v>
      </c>
      <c r="B34" s="53">
        <v>878.20062721199588</v>
      </c>
      <c r="C34" s="73"/>
    </row>
    <row r="35" spans="1:3" x14ac:dyDescent="0.2">
      <c r="A35" s="44" t="s">
        <v>127</v>
      </c>
      <c r="B35" s="53">
        <v>299.04652741099846</v>
      </c>
      <c r="C35" s="73"/>
    </row>
    <row r="36" spans="1:3" x14ac:dyDescent="0.2">
      <c r="A36" s="44" t="s">
        <v>91</v>
      </c>
      <c r="B36" s="53">
        <v>677.84026341699973</v>
      </c>
      <c r="C36" s="73"/>
    </row>
    <row r="37" spans="1:3" x14ac:dyDescent="0.2">
      <c r="A37" s="43"/>
      <c r="B37" s="53"/>
      <c r="C37" s="73"/>
    </row>
    <row r="38" spans="1:3" x14ac:dyDescent="0.2">
      <c r="A38" s="43"/>
      <c r="B38" s="53"/>
      <c r="C38" s="73"/>
    </row>
    <row r="39" spans="1:3" x14ac:dyDescent="0.2">
      <c r="A39" s="41" t="s">
        <v>128</v>
      </c>
      <c r="B39" s="54">
        <f>SUM(B32:B38)</f>
        <v>4701.3436169620009</v>
      </c>
      <c r="C39" s="73"/>
    </row>
    <row r="40" spans="1:3" x14ac:dyDescent="0.2">
      <c r="A40" s="43"/>
      <c r="B40" s="57"/>
      <c r="C40" s="73"/>
    </row>
    <row r="41" spans="1:3" ht="25.5" x14ac:dyDescent="0.2">
      <c r="A41" s="55" t="s">
        <v>129</v>
      </c>
      <c r="B41" s="59"/>
      <c r="C41" s="73"/>
    </row>
    <row r="42" spans="1:3" x14ac:dyDescent="0.2">
      <c r="A42" s="44" t="s">
        <v>130</v>
      </c>
      <c r="B42" s="58">
        <v>166.41765828299995</v>
      </c>
      <c r="C42" s="73"/>
    </row>
    <row r="43" spans="1:3" x14ac:dyDescent="0.2">
      <c r="A43" s="44" t="s">
        <v>131</v>
      </c>
      <c r="B43" s="58">
        <v>135.86538070700001</v>
      </c>
      <c r="C43" s="73"/>
    </row>
    <row r="44" spans="1:3" x14ac:dyDescent="0.2">
      <c r="A44" s="44" t="s">
        <v>171</v>
      </c>
      <c r="B44" s="58">
        <v>65.569531383999973</v>
      </c>
      <c r="C44" s="73"/>
    </row>
    <row r="45" spans="1:3" x14ac:dyDescent="0.2">
      <c r="A45" s="44" t="s">
        <v>132</v>
      </c>
      <c r="B45" s="58">
        <v>54.606696113000027</v>
      </c>
      <c r="C45" s="73"/>
    </row>
    <row r="46" spans="1:3" x14ac:dyDescent="0.2">
      <c r="A46" s="44" t="s">
        <v>133</v>
      </c>
      <c r="B46" s="58">
        <v>50.315247108999948</v>
      </c>
      <c r="C46" s="73"/>
    </row>
    <row r="47" spans="1:3" x14ac:dyDescent="0.2">
      <c r="A47" s="55" t="s">
        <v>134</v>
      </c>
      <c r="B47" s="59">
        <f>SUM(B42:B46)</f>
        <v>472.77451359599985</v>
      </c>
      <c r="C47" s="73"/>
    </row>
    <row r="48" spans="1:3" x14ac:dyDescent="0.2">
      <c r="A48" s="43"/>
      <c r="B48" s="58"/>
      <c r="C48" s="73"/>
    </row>
    <row r="49" spans="1:3" ht="38.25" x14ac:dyDescent="0.2">
      <c r="A49" s="55" t="s">
        <v>135</v>
      </c>
      <c r="B49" s="59"/>
      <c r="C49" s="73"/>
    </row>
    <row r="50" spans="1:3" x14ac:dyDescent="0.2">
      <c r="A50" s="43"/>
      <c r="B50" s="58"/>
      <c r="C50" s="73"/>
    </row>
    <row r="51" spans="1:3" x14ac:dyDescent="0.2">
      <c r="A51" s="44" t="s">
        <v>136</v>
      </c>
      <c r="B51" s="58"/>
      <c r="C51" s="73"/>
    </row>
    <row r="52" spans="1:3" x14ac:dyDescent="0.2">
      <c r="A52" s="44" t="s">
        <v>137</v>
      </c>
      <c r="B52" s="58" t="s">
        <v>79</v>
      </c>
      <c r="C52" s="73"/>
    </row>
    <row r="53" spans="1:3" x14ac:dyDescent="0.2">
      <c r="A53" s="44" t="s">
        <v>138</v>
      </c>
      <c r="B53" s="58" t="s">
        <v>79</v>
      </c>
      <c r="C53" s="73"/>
    </row>
    <row r="54" spans="1:3" x14ac:dyDescent="0.2">
      <c r="A54" s="44" t="s">
        <v>86</v>
      </c>
      <c r="B54" s="58"/>
      <c r="C54" s="73"/>
    </row>
    <row r="55" spans="1:3" x14ac:dyDescent="0.2">
      <c r="A55" s="55" t="s">
        <v>139</v>
      </c>
      <c r="B55" s="59" t="s">
        <v>79</v>
      </c>
      <c r="C55" s="73"/>
    </row>
    <row r="56" spans="1:3" x14ac:dyDescent="0.2">
      <c r="A56" s="43"/>
      <c r="B56" s="58"/>
      <c r="C56" s="73"/>
    </row>
    <row r="57" spans="1:3" ht="25.5" x14ac:dyDescent="0.2">
      <c r="A57" s="55" t="s">
        <v>140</v>
      </c>
      <c r="B57" s="59"/>
      <c r="C57" s="73"/>
    </row>
    <row r="58" spans="1:3" x14ac:dyDescent="0.2">
      <c r="A58" s="43"/>
      <c r="B58" s="58"/>
      <c r="C58" s="73"/>
    </row>
    <row r="59" spans="1:3" x14ac:dyDescent="0.2">
      <c r="A59" s="44" t="s">
        <v>137</v>
      </c>
      <c r="B59" s="58" t="s">
        <v>79</v>
      </c>
      <c r="C59" s="73"/>
    </row>
    <row r="60" spans="1:3" x14ac:dyDescent="0.2">
      <c r="A60" s="44" t="s">
        <v>138</v>
      </c>
      <c r="B60" s="58" t="s">
        <v>79</v>
      </c>
      <c r="C60" s="73"/>
    </row>
    <row r="61" spans="1:3" x14ac:dyDescent="0.2">
      <c r="A61" s="44" t="s">
        <v>86</v>
      </c>
      <c r="B61" s="58" t="s">
        <v>79</v>
      </c>
      <c r="C61" s="73"/>
    </row>
    <row r="62" spans="1:3" x14ac:dyDescent="0.2">
      <c r="A62" s="55" t="s">
        <v>141</v>
      </c>
      <c r="B62" s="59" t="s">
        <v>79</v>
      </c>
      <c r="C62" s="73"/>
    </row>
    <row r="63" spans="1:3" x14ac:dyDescent="0.2">
      <c r="A63" s="43"/>
      <c r="B63" s="58"/>
      <c r="C63" s="73"/>
    </row>
    <row r="64" spans="1:3" x14ac:dyDescent="0.2">
      <c r="A64" s="55" t="s">
        <v>142</v>
      </c>
      <c r="B64" s="59"/>
      <c r="C64" s="73"/>
    </row>
    <row r="65" spans="1:3" x14ac:dyDescent="0.2">
      <c r="A65" s="44" t="s">
        <v>137</v>
      </c>
      <c r="B65" s="58" t="s">
        <v>79</v>
      </c>
      <c r="C65" s="73"/>
    </row>
    <row r="66" spans="1:3" x14ac:dyDescent="0.2">
      <c r="A66" s="44" t="s">
        <v>143</v>
      </c>
      <c r="B66" s="58" t="s">
        <v>79</v>
      </c>
      <c r="C66" s="73"/>
    </row>
    <row r="67" spans="1:3" x14ac:dyDescent="0.2">
      <c r="A67" s="44" t="s">
        <v>86</v>
      </c>
      <c r="B67" s="58" t="s">
        <v>79</v>
      </c>
      <c r="C67" s="73"/>
    </row>
    <row r="68" spans="1:3" x14ac:dyDescent="0.2">
      <c r="A68" s="55" t="s">
        <v>144</v>
      </c>
      <c r="B68" s="59" t="s">
        <v>79</v>
      </c>
      <c r="C68" s="73"/>
    </row>
    <row r="69" spans="1:3" x14ac:dyDescent="0.2">
      <c r="A69" s="43"/>
      <c r="B69" s="58"/>
      <c r="C69" s="73"/>
    </row>
    <row r="70" spans="1:3" x14ac:dyDescent="0.2">
      <c r="A70" s="55" t="s">
        <v>145</v>
      </c>
      <c r="B70" s="60">
        <f>B9+B14+B39+B47</f>
        <v>5438.7450005580004</v>
      </c>
      <c r="C70" s="73"/>
    </row>
    <row r="71" spans="1:3" x14ac:dyDescent="0.2">
      <c r="A71" s="55" t="s">
        <v>146</v>
      </c>
      <c r="B71" s="59"/>
      <c r="C71" s="73"/>
    </row>
    <row r="72" spans="1:3" x14ac:dyDescent="0.2">
      <c r="A72" s="44" t="s">
        <v>153</v>
      </c>
      <c r="B72" s="53">
        <v>582.38998569656519</v>
      </c>
      <c r="C72" s="73"/>
    </row>
    <row r="73" spans="1:3" x14ac:dyDescent="0.2">
      <c r="A73" s="44" t="s">
        <v>148</v>
      </c>
      <c r="B73" s="53">
        <v>465.80327291880906</v>
      </c>
      <c r="C73" s="73"/>
    </row>
    <row r="74" spans="1:3" x14ac:dyDescent="0.2">
      <c r="A74" s="44" t="s">
        <v>149</v>
      </c>
      <c r="B74" s="53">
        <v>379.58209494066017</v>
      </c>
      <c r="C74" s="73"/>
    </row>
    <row r="75" spans="1:3" x14ac:dyDescent="0.2">
      <c r="A75" s="44" t="s">
        <v>147</v>
      </c>
      <c r="B75" s="53">
        <v>261.87024127972245</v>
      </c>
      <c r="C75" s="73"/>
    </row>
    <row r="76" spans="1:3" x14ac:dyDescent="0.2">
      <c r="A76" s="44" t="s">
        <v>162</v>
      </c>
      <c r="B76" s="53">
        <v>172.01565000000005</v>
      </c>
      <c r="C76" s="73"/>
    </row>
    <row r="77" spans="1:3" x14ac:dyDescent="0.2">
      <c r="A77" s="44" t="s">
        <v>163</v>
      </c>
      <c r="B77" s="53">
        <v>137.15075519017316</v>
      </c>
      <c r="C77" s="73"/>
    </row>
    <row r="78" spans="1:3" x14ac:dyDescent="0.2">
      <c r="A78" s="55" t="s">
        <v>150</v>
      </c>
      <c r="B78" s="60">
        <f>SUM(B72:B77)</f>
        <v>1998.8120000259303</v>
      </c>
      <c r="C78" s="73"/>
    </row>
    <row r="79" spans="1:3" x14ac:dyDescent="0.2">
      <c r="A79" s="43"/>
      <c r="B79" s="56"/>
      <c r="C79" s="73"/>
    </row>
    <row r="80" spans="1:3" x14ac:dyDescent="0.2">
      <c r="A80" s="55" t="s">
        <v>151</v>
      </c>
      <c r="B80" s="60">
        <v>18405346.893000003</v>
      </c>
      <c r="C80" s="73"/>
    </row>
    <row r="81" spans="1:2" hidden="1" x14ac:dyDescent="0.2">
      <c r="A81" s="74" t="s">
        <v>152</v>
      </c>
      <c r="B81" s="74"/>
    </row>
  </sheetData>
  <mergeCells count="5">
    <mergeCell ref="A3:B3"/>
    <mergeCell ref="A1:B1"/>
    <mergeCell ref="A2:B2"/>
    <mergeCell ref="A81:B81"/>
    <mergeCell ref="C1:C8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rightToLeft="1" tabSelected="1" workbookViewId="0">
      <selection sqref="A1:C1"/>
    </sheetView>
  </sheetViews>
  <sheetFormatPr defaultColWidth="0" defaultRowHeight="14.25" zeroHeight="1" x14ac:dyDescent="0.2"/>
  <cols>
    <col min="1" max="1" width="92.125" customWidth="1"/>
    <col min="2" max="2" width="17.75" style="27" customWidth="1"/>
    <col min="3" max="3" width="22.625" style="28" customWidth="1"/>
    <col min="4" max="4" width="22.375" style="28" customWidth="1"/>
    <col min="5" max="5" width="14" style="28" customWidth="1"/>
    <col min="6" max="6" width="16.625" style="28" customWidth="1"/>
    <col min="7" max="7" width="14" style="28" customWidth="1"/>
    <col min="8" max="9" width="15" style="28" customWidth="1"/>
    <col min="10" max="11" width="14" style="28" customWidth="1"/>
    <col min="12" max="12" width="16.625" style="28" customWidth="1"/>
    <col min="13" max="13" width="15" style="28" customWidth="1"/>
    <col min="14" max="14" width="16.25" style="28" customWidth="1"/>
    <col min="15" max="15" width="9" hidden="1" customWidth="1"/>
    <col min="16" max="16" width="14.25" hidden="1" customWidth="1"/>
    <col min="17" max="16384" width="9" hidden="1"/>
  </cols>
  <sheetData>
    <row r="1" spans="1:16" s="1" customFormat="1" ht="59.25" customHeight="1" x14ac:dyDescent="0.2">
      <c r="A1" s="71" t="s">
        <v>0</v>
      </c>
      <c r="B1" s="72"/>
      <c r="C1" s="72"/>
      <c r="O1" s="78" t="s">
        <v>152</v>
      </c>
    </row>
    <row r="2" spans="1:16" s="1" customFormat="1" ht="15.75" x14ac:dyDescent="0.2">
      <c r="A2" s="2" t="s">
        <v>168</v>
      </c>
      <c r="B2" s="2"/>
      <c r="C2" s="3"/>
      <c r="O2" s="78"/>
    </row>
    <row r="3" spans="1:16" x14ac:dyDescent="0.2">
      <c r="A3" s="4"/>
      <c r="B3" s="5"/>
      <c r="C3" s="6">
        <v>9730</v>
      </c>
      <c r="D3" s="6">
        <v>813</v>
      </c>
      <c r="E3" s="6">
        <v>814</v>
      </c>
      <c r="F3" s="6">
        <v>815</v>
      </c>
      <c r="G3" s="6">
        <v>817</v>
      </c>
      <c r="H3" s="6">
        <v>818</v>
      </c>
      <c r="I3" s="6">
        <v>1412</v>
      </c>
      <c r="J3" s="6">
        <v>9731</v>
      </c>
      <c r="K3" s="6">
        <v>9732</v>
      </c>
      <c r="L3" s="6">
        <v>13855</v>
      </c>
      <c r="M3" s="6">
        <v>14279</v>
      </c>
      <c r="N3" s="6">
        <v>15310</v>
      </c>
      <c r="O3" s="78"/>
    </row>
    <row r="4" spans="1:16" ht="38.25" x14ac:dyDescent="0.2">
      <c r="A4" s="7"/>
      <c r="B4" s="8"/>
      <c r="C4" s="9" t="s">
        <v>154</v>
      </c>
      <c r="D4" s="9" t="s">
        <v>155</v>
      </c>
      <c r="E4" s="9" t="s">
        <v>1</v>
      </c>
      <c r="F4" s="9" t="s">
        <v>156</v>
      </c>
      <c r="G4" s="9" t="s">
        <v>157</v>
      </c>
      <c r="H4" s="9" t="s">
        <v>4</v>
      </c>
      <c r="I4" s="9" t="s">
        <v>158</v>
      </c>
      <c r="J4" s="9" t="s">
        <v>2</v>
      </c>
      <c r="K4" s="9" t="s">
        <v>3</v>
      </c>
      <c r="L4" s="9" t="s">
        <v>159</v>
      </c>
      <c r="M4" s="9" t="s">
        <v>160</v>
      </c>
      <c r="N4" s="65" t="s">
        <v>169</v>
      </c>
      <c r="O4" s="78"/>
    </row>
    <row r="5" spans="1:16" ht="15" x14ac:dyDescent="0.25">
      <c r="A5" s="10" t="s">
        <v>5</v>
      </c>
      <c r="B5" s="11"/>
      <c r="C5" s="12" t="s">
        <v>6</v>
      </c>
      <c r="D5" s="12" t="s">
        <v>6</v>
      </c>
      <c r="E5" s="12" t="s">
        <v>6</v>
      </c>
      <c r="F5" s="12" t="s">
        <v>6</v>
      </c>
      <c r="G5" s="12" t="s">
        <v>6</v>
      </c>
      <c r="H5" s="12" t="s">
        <v>6</v>
      </c>
      <c r="I5" s="12" t="s">
        <v>6</v>
      </c>
      <c r="J5" s="12" t="s">
        <v>6</v>
      </c>
      <c r="K5" s="12" t="s">
        <v>6</v>
      </c>
      <c r="L5" s="12" t="s">
        <v>6</v>
      </c>
      <c r="M5" s="12" t="s">
        <v>6</v>
      </c>
      <c r="N5" s="12" t="s">
        <v>6</v>
      </c>
      <c r="O5" s="78"/>
    </row>
    <row r="6" spans="1:16" x14ac:dyDescent="0.2">
      <c r="A6" s="18" t="s">
        <v>7</v>
      </c>
      <c r="B6" s="14"/>
      <c r="C6" s="15">
        <v>483.45010713699997</v>
      </c>
      <c r="D6" s="15">
        <v>12.287753601999857</v>
      </c>
      <c r="E6" s="15">
        <v>1167.1661321779889</v>
      </c>
      <c r="F6" s="15">
        <v>6.7759899999999993</v>
      </c>
      <c r="G6" s="15">
        <v>455.04897609</v>
      </c>
      <c r="H6" s="15">
        <v>151.34761652999998</v>
      </c>
      <c r="I6" s="15">
        <v>4.5009449100000003</v>
      </c>
      <c r="J6" s="15">
        <v>564.01719090499728</v>
      </c>
      <c r="K6" s="15">
        <v>159.48285502299973</v>
      </c>
      <c r="L6" s="15">
        <v>108.23773307</v>
      </c>
      <c r="M6" s="15">
        <v>156.13461000000001</v>
      </c>
      <c r="N6" s="15">
        <v>50.847561429999942</v>
      </c>
      <c r="O6" s="78"/>
      <c r="P6" s="66"/>
    </row>
    <row r="7" spans="1:16" x14ac:dyDescent="0.2">
      <c r="A7" s="16" t="s">
        <v>8</v>
      </c>
      <c r="B7" s="5" t="s">
        <v>9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17">
        <v>0</v>
      </c>
      <c r="O7" s="78"/>
      <c r="P7" s="66"/>
    </row>
    <row r="8" spans="1:16" x14ac:dyDescent="0.2">
      <c r="A8" s="16" t="s">
        <v>10</v>
      </c>
      <c r="B8" s="5" t="s">
        <v>11</v>
      </c>
      <c r="C8" s="17">
        <v>483.45010713699997</v>
      </c>
      <c r="D8" s="17">
        <v>12.287753601999857</v>
      </c>
      <c r="E8" s="17">
        <v>1167.1661321779889</v>
      </c>
      <c r="F8" s="17">
        <v>6.7759899999999993</v>
      </c>
      <c r="G8" s="17">
        <v>455.04897609</v>
      </c>
      <c r="H8" s="17">
        <v>151.34761652999998</v>
      </c>
      <c r="I8" s="17">
        <v>4.5009449100000003</v>
      </c>
      <c r="J8" s="17">
        <v>564.01719090499728</v>
      </c>
      <c r="K8" s="17">
        <v>159.48285502299973</v>
      </c>
      <c r="L8" s="17">
        <v>108.23773307</v>
      </c>
      <c r="M8" s="17">
        <v>156.13461000000001</v>
      </c>
      <c r="N8" s="17">
        <v>50.847561429999942</v>
      </c>
      <c r="O8" s="78"/>
      <c r="P8" s="66"/>
    </row>
    <row r="9" spans="1:16" x14ac:dyDescent="0.2">
      <c r="A9" s="30" t="s">
        <v>77</v>
      </c>
      <c r="B9" s="14"/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78"/>
      <c r="P9" s="66"/>
    </row>
    <row r="10" spans="1:16" x14ac:dyDescent="0.2">
      <c r="A10" s="16" t="s">
        <v>12</v>
      </c>
      <c r="B10" s="5" t="s">
        <v>13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78"/>
      <c r="P10" s="66"/>
    </row>
    <row r="11" spans="1:16" x14ac:dyDescent="0.2">
      <c r="A11" s="16" t="s">
        <v>78</v>
      </c>
      <c r="B11" s="5" t="s">
        <v>14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78"/>
      <c r="P11" s="66"/>
    </row>
    <row r="12" spans="1:16" x14ac:dyDescent="0.2">
      <c r="A12" s="18" t="s">
        <v>15</v>
      </c>
      <c r="B12" s="14"/>
      <c r="C12" s="15">
        <v>3.5722543699999996</v>
      </c>
      <c r="D12" s="15">
        <v>9.8333333333333342E-2</v>
      </c>
      <c r="E12" s="15">
        <v>0.82258280999999989</v>
      </c>
      <c r="F12" s="15">
        <v>0</v>
      </c>
      <c r="G12" s="15">
        <v>0</v>
      </c>
      <c r="H12" s="15">
        <v>0</v>
      </c>
      <c r="I12" s="15">
        <v>0</v>
      </c>
      <c r="J12" s="15">
        <v>3.1707265800000002</v>
      </c>
      <c r="K12" s="15">
        <v>0.88389461000000002</v>
      </c>
      <c r="L12" s="15">
        <v>0</v>
      </c>
      <c r="M12" s="15">
        <v>0</v>
      </c>
      <c r="N12" s="15">
        <v>0</v>
      </c>
      <c r="O12" s="78"/>
      <c r="P12" s="66"/>
    </row>
    <row r="13" spans="1:16" x14ac:dyDescent="0.2">
      <c r="A13" s="16" t="s">
        <v>16</v>
      </c>
      <c r="B13" s="5" t="s">
        <v>17</v>
      </c>
      <c r="C13" s="17">
        <v>3.5722543699999996</v>
      </c>
      <c r="D13" s="17">
        <v>9.8333333333333342E-2</v>
      </c>
      <c r="E13" s="17">
        <v>0.82258280999999989</v>
      </c>
      <c r="F13" s="17">
        <v>0</v>
      </c>
      <c r="G13" s="17">
        <v>0</v>
      </c>
      <c r="H13" s="17">
        <v>0</v>
      </c>
      <c r="I13" s="17">
        <v>0</v>
      </c>
      <c r="J13" s="17">
        <v>3.1707265800000002</v>
      </c>
      <c r="K13" s="17">
        <v>0.88389461000000002</v>
      </c>
      <c r="L13" s="17">
        <v>0</v>
      </c>
      <c r="M13" s="17">
        <v>0</v>
      </c>
      <c r="N13" s="17">
        <v>0</v>
      </c>
      <c r="O13" s="78"/>
      <c r="P13" s="66"/>
    </row>
    <row r="14" spans="1:16" x14ac:dyDescent="0.2">
      <c r="A14" s="16" t="s">
        <v>18</v>
      </c>
      <c r="B14" s="5" t="s">
        <v>19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78"/>
      <c r="P14" s="66"/>
    </row>
    <row r="15" spans="1:16" x14ac:dyDescent="0.2">
      <c r="A15" s="18" t="s">
        <v>20</v>
      </c>
      <c r="B15" s="5" t="s">
        <v>21</v>
      </c>
      <c r="C15" s="17">
        <v>2219.84548</v>
      </c>
      <c r="D15" s="17">
        <v>2.63557</v>
      </c>
      <c r="E15" s="17">
        <v>2502.6805199999999</v>
      </c>
      <c r="F15" s="17">
        <v>0</v>
      </c>
      <c r="G15" s="17">
        <v>1585.11112</v>
      </c>
      <c r="H15" s="17">
        <v>753.74788000000001</v>
      </c>
      <c r="I15" s="17">
        <v>0</v>
      </c>
      <c r="J15" s="17">
        <v>1554.7264599999999</v>
      </c>
      <c r="K15" s="17">
        <v>359.56788</v>
      </c>
      <c r="L15" s="17">
        <v>2.7736399999999999</v>
      </c>
      <c r="M15" s="17">
        <v>0.63707000000000003</v>
      </c>
      <c r="N15" s="17">
        <v>193.87165999999999</v>
      </c>
      <c r="O15" s="78"/>
      <c r="P15" s="66"/>
    </row>
    <row r="16" spans="1:16" x14ac:dyDescent="0.2">
      <c r="A16" s="18" t="s">
        <v>22</v>
      </c>
      <c r="B16" s="5" t="s">
        <v>23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78"/>
      <c r="P16" s="66"/>
    </row>
    <row r="17" spans="1:16" x14ac:dyDescent="0.2">
      <c r="A17" s="18" t="s">
        <v>24</v>
      </c>
      <c r="B17" s="5" t="s">
        <v>25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78"/>
      <c r="P17" s="66"/>
    </row>
    <row r="18" spans="1:16" x14ac:dyDescent="0.2">
      <c r="A18" s="13" t="s">
        <v>26</v>
      </c>
      <c r="B18" s="14" t="s">
        <v>27</v>
      </c>
      <c r="C18" s="15">
        <v>2706.8678415069999</v>
      </c>
      <c r="D18" s="15">
        <v>15.021656935333189</v>
      </c>
      <c r="E18" s="15">
        <v>3670.6692349879886</v>
      </c>
      <c r="F18" s="15">
        <v>6.7759899999999993</v>
      </c>
      <c r="G18" s="15">
        <v>2040.16009609</v>
      </c>
      <c r="H18" s="15">
        <v>905.09549652999999</v>
      </c>
      <c r="I18" s="15">
        <v>4.5009449100000003</v>
      </c>
      <c r="J18" s="15">
        <v>2121.9143774849972</v>
      </c>
      <c r="K18" s="15">
        <v>519.93462963299976</v>
      </c>
      <c r="L18" s="15">
        <v>111.01137307</v>
      </c>
      <c r="M18" s="15">
        <v>156.77168</v>
      </c>
      <c r="N18" s="15">
        <v>244.71922142999995</v>
      </c>
      <c r="O18" s="78"/>
      <c r="P18" s="66"/>
    </row>
    <row r="19" spans="1:16" x14ac:dyDescent="0.2">
      <c r="A19" s="18" t="s">
        <v>28</v>
      </c>
      <c r="B19" s="5" t="s">
        <v>29</v>
      </c>
      <c r="C19" s="17">
        <v>5521933.949</v>
      </c>
      <c r="D19" s="17">
        <v>210081.52600000001</v>
      </c>
      <c r="E19" s="17">
        <v>5700437.9824999999</v>
      </c>
      <c r="F19" s="17">
        <v>64012.692499999997</v>
      </c>
      <c r="G19" s="17">
        <v>1418904.3959999999</v>
      </c>
      <c r="H19" s="17">
        <v>1056829.7625</v>
      </c>
      <c r="I19" s="17">
        <v>29319.569</v>
      </c>
      <c r="J19" s="17">
        <v>5721804.5120000001</v>
      </c>
      <c r="K19" s="17">
        <v>1838782.8755000001</v>
      </c>
      <c r="L19" s="17">
        <v>677332.55200000003</v>
      </c>
      <c r="M19" s="17">
        <v>717279.19849999994</v>
      </c>
      <c r="N19" s="17">
        <v>193681.32949999999</v>
      </c>
      <c r="O19" s="78"/>
      <c r="P19" s="66"/>
    </row>
    <row r="20" spans="1:16" x14ac:dyDescent="0.2">
      <c r="A20" s="19" t="s">
        <v>165</v>
      </c>
      <c r="B20" s="5" t="s">
        <v>30</v>
      </c>
      <c r="C20" s="17">
        <v>6823277.2659999998</v>
      </c>
      <c r="D20" s="17">
        <v>244021.22899999999</v>
      </c>
      <c r="E20" s="17">
        <v>7212220.9720000001</v>
      </c>
      <c r="F20" s="17">
        <v>66324.680999999997</v>
      </c>
      <c r="G20" s="17">
        <v>1266062.0819999999</v>
      </c>
      <c r="H20" s="17">
        <v>738931.39199999999</v>
      </c>
      <c r="I20" s="17">
        <v>34879.258999999998</v>
      </c>
      <c r="J20" s="17">
        <v>7100903.6569999997</v>
      </c>
      <c r="K20" s="17">
        <v>2255015.2140000002</v>
      </c>
      <c r="L20" s="17">
        <v>678364.42200000002</v>
      </c>
      <c r="M20" s="17">
        <v>1230635.7</v>
      </c>
      <c r="N20" s="17">
        <v>244817.92300000001</v>
      </c>
      <c r="O20" s="78"/>
      <c r="P20" s="66"/>
    </row>
    <row r="21" spans="1:16" ht="28.5" x14ac:dyDescent="0.2">
      <c r="A21" s="19" t="s">
        <v>174</v>
      </c>
      <c r="B21" s="5" t="s">
        <v>31</v>
      </c>
      <c r="C21" s="17">
        <v>4220590.6320000002</v>
      </c>
      <c r="D21" s="17">
        <v>176141.823</v>
      </c>
      <c r="E21" s="17">
        <v>4188654.9929999998</v>
      </c>
      <c r="F21" s="17">
        <v>61700.703999999998</v>
      </c>
      <c r="G21" s="17">
        <v>1571746.71</v>
      </c>
      <c r="H21" s="17">
        <v>1374728.1329999999</v>
      </c>
      <c r="I21" s="17">
        <v>23759.879000000001</v>
      </c>
      <c r="J21" s="17">
        <v>4342705.3669999996</v>
      </c>
      <c r="K21" s="17">
        <v>1422550.537</v>
      </c>
      <c r="L21" s="17">
        <v>676300.68200000003</v>
      </c>
      <c r="M21" s="17">
        <v>203922.69699999999</v>
      </c>
      <c r="N21" s="17">
        <v>142544.736</v>
      </c>
      <c r="O21" s="78"/>
      <c r="P21" s="66"/>
    </row>
    <row r="22" spans="1:16" x14ac:dyDescent="0.2">
      <c r="A22" s="18" t="s">
        <v>32</v>
      </c>
      <c r="B22" s="14" t="s">
        <v>33</v>
      </c>
      <c r="C22" s="31">
        <v>4.9020286488526412E-4</v>
      </c>
      <c r="D22" s="31">
        <v>7.1503940500380737E-5</v>
      </c>
      <c r="E22" s="31">
        <v>6.4392757999590935E-4</v>
      </c>
      <c r="F22" s="31">
        <v>1.0585385078123373E-4</v>
      </c>
      <c r="G22" s="31">
        <v>1.4378418319383373E-3</v>
      </c>
      <c r="H22" s="31">
        <v>8.5642506356836256E-4</v>
      </c>
      <c r="I22" s="31">
        <v>1.5351333813945221E-4</v>
      </c>
      <c r="J22" s="31">
        <v>3.7084705935598334E-4</v>
      </c>
      <c r="K22" s="31">
        <v>2.8276020870143229E-4</v>
      </c>
      <c r="L22" s="31">
        <v>1.6389493276561143E-4</v>
      </c>
      <c r="M22" s="31">
        <v>2.1856437538945306E-4</v>
      </c>
      <c r="N22" s="31">
        <v>1.2635147748198412E-3</v>
      </c>
      <c r="O22" s="78"/>
      <c r="P22" s="66"/>
    </row>
    <row r="23" spans="1:16" hidden="1" x14ac:dyDescent="0.2">
      <c r="A23" s="20"/>
      <c r="B23" s="5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78"/>
      <c r="P23" s="66"/>
    </row>
    <row r="24" spans="1:16" ht="15" x14ac:dyDescent="0.25">
      <c r="A24" s="10" t="s">
        <v>34</v>
      </c>
      <c r="B24" s="5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78"/>
      <c r="P24" s="66"/>
    </row>
    <row r="25" spans="1:16" x14ac:dyDescent="0.2">
      <c r="A25" s="18" t="s">
        <v>35</v>
      </c>
      <c r="B25" s="5" t="s">
        <v>36</v>
      </c>
      <c r="C25" s="17">
        <v>81.820935150062894</v>
      </c>
      <c r="D25" s="17">
        <v>0.91325595705506679</v>
      </c>
      <c r="E25" s="17">
        <v>168.02552411070985</v>
      </c>
      <c r="F25" s="17">
        <v>0</v>
      </c>
      <c r="G25" s="17">
        <v>299.66760313209289</v>
      </c>
      <c r="H25" s="17">
        <v>0</v>
      </c>
      <c r="I25" s="17">
        <v>9.5161605082066496E-3</v>
      </c>
      <c r="J25" s="17">
        <v>80.737311230398731</v>
      </c>
      <c r="K25" s="17">
        <v>25.352559009270983</v>
      </c>
      <c r="L25" s="17">
        <v>952.24114692463309</v>
      </c>
      <c r="M25" s="17">
        <v>281.65614497071766</v>
      </c>
      <c r="N25" s="17">
        <v>108.38800338048074</v>
      </c>
      <c r="O25" s="78"/>
      <c r="P25" s="66"/>
    </row>
    <row r="26" spans="1:16" x14ac:dyDescent="0.2">
      <c r="A26" s="18" t="s">
        <v>37</v>
      </c>
      <c r="B26" s="14"/>
      <c r="C26" s="15">
        <v>1323.8394678970024</v>
      </c>
      <c r="D26" s="15">
        <v>14.891226702000001</v>
      </c>
      <c r="E26" s="15">
        <v>1487.8182313649966</v>
      </c>
      <c r="F26" s="15">
        <v>0</v>
      </c>
      <c r="G26" s="15">
        <v>668.55956328799675</v>
      </c>
      <c r="H26" s="15">
        <v>257.64532395900022</v>
      </c>
      <c r="I26" s="15">
        <v>3.5569999999999925E-5</v>
      </c>
      <c r="J26" s="15">
        <v>958.1546047499985</v>
      </c>
      <c r="K26" s="15">
        <v>212.97983302600102</v>
      </c>
      <c r="L26" s="15">
        <v>105.72296940999973</v>
      </c>
      <c r="M26" s="15">
        <v>202.61619935599919</v>
      </c>
      <c r="N26" s="15">
        <v>206.51754523499994</v>
      </c>
      <c r="O26" s="78"/>
      <c r="P26" s="66"/>
    </row>
    <row r="27" spans="1:16" x14ac:dyDescent="0.2">
      <c r="A27" s="20" t="s">
        <v>38</v>
      </c>
      <c r="B27" s="5" t="s">
        <v>39</v>
      </c>
      <c r="C27" s="17">
        <v>75.881550000000004</v>
      </c>
      <c r="D27" s="17">
        <v>6.3796900000000001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16.775729999999996</v>
      </c>
      <c r="K27" s="17">
        <v>8.671599999999998</v>
      </c>
      <c r="L27" s="17">
        <v>0</v>
      </c>
      <c r="M27" s="17">
        <v>0</v>
      </c>
      <c r="N27" s="17">
        <v>0</v>
      </c>
      <c r="O27" s="78"/>
      <c r="P27" s="66"/>
    </row>
    <row r="28" spans="1:16" x14ac:dyDescent="0.2">
      <c r="A28" s="20" t="s">
        <v>40</v>
      </c>
      <c r="B28" s="5" t="s">
        <v>41</v>
      </c>
      <c r="C28" s="17">
        <v>78.7206805</v>
      </c>
      <c r="D28" s="17">
        <v>0.93403749999999985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59.031169999999996</v>
      </c>
      <c r="K28" s="17">
        <v>18.232411999999997</v>
      </c>
      <c r="L28" s="17">
        <v>0</v>
      </c>
      <c r="M28" s="17">
        <v>0</v>
      </c>
      <c r="N28" s="17">
        <v>0</v>
      </c>
      <c r="O28" s="78"/>
      <c r="P28" s="66"/>
    </row>
    <row r="29" spans="1:16" x14ac:dyDescent="0.2">
      <c r="A29" s="22" t="s">
        <v>42</v>
      </c>
      <c r="B29" s="5" t="s">
        <v>43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78"/>
      <c r="P29" s="66"/>
    </row>
    <row r="30" spans="1:16" x14ac:dyDescent="0.2">
      <c r="A30" s="22" t="s">
        <v>44</v>
      </c>
      <c r="B30" s="5" t="s">
        <v>45</v>
      </c>
      <c r="C30" s="17"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78"/>
      <c r="P30" s="66"/>
    </row>
    <row r="31" spans="1:16" ht="28.5" x14ac:dyDescent="0.2">
      <c r="A31" s="23" t="s">
        <v>46</v>
      </c>
      <c r="B31" s="5" t="s">
        <v>47</v>
      </c>
      <c r="C31" s="17">
        <v>33.047110901000025</v>
      </c>
      <c r="D31" s="17">
        <v>0.14258729799999997</v>
      </c>
      <c r="E31" s="17">
        <v>146.92704326099988</v>
      </c>
      <c r="F31" s="17">
        <v>0</v>
      </c>
      <c r="G31" s="17">
        <v>0</v>
      </c>
      <c r="H31" s="17">
        <v>0</v>
      </c>
      <c r="I31" s="17">
        <v>3.5569999999999925E-5</v>
      </c>
      <c r="J31" s="17">
        <v>73.73166795799979</v>
      </c>
      <c r="K31" s="17">
        <v>16.309869251999984</v>
      </c>
      <c r="L31" s="17">
        <v>0</v>
      </c>
      <c r="M31" s="17">
        <v>202.61619935599919</v>
      </c>
      <c r="N31" s="17">
        <v>0</v>
      </c>
      <c r="O31" s="78"/>
      <c r="P31" s="66"/>
    </row>
    <row r="32" spans="1:16" ht="28.5" x14ac:dyDescent="0.2">
      <c r="A32" s="23" t="s">
        <v>48</v>
      </c>
      <c r="B32" s="5" t="s">
        <v>49</v>
      </c>
      <c r="C32" s="17">
        <v>1136.1901264960022</v>
      </c>
      <c r="D32" s="17">
        <v>7.4349119040000007</v>
      </c>
      <c r="E32" s="17">
        <v>1340.8911881039967</v>
      </c>
      <c r="F32" s="17">
        <v>0</v>
      </c>
      <c r="G32" s="17">
        <v>668.55956328799675</v>
      </c>
      <c r="H32" s="17">
        <v>257.64532395900022</v>
      </c>
      <c r="I32" s="17">
        <v>0</v>
      </c>
      <c r="J32" s="17">
        <v>808.61603679199879</v>
      </c>
      <c r="K32" s="17">
        <v>169.76595177400102</v>
      </c>
      <c r="L32" s="17">
        <v>105.72296940999973</v>
      </c>
      <c r="M32" s="17">
        <v>0</v>
      </c>
      <c r="N32" s="17">
        <v>206.51754523499994</v>
      </c>
      <c r="O32" s="78"/>
      <c r="P32" s="66"/>
    </row>
    <row r="33" spans="1:16" ht="28.5" x14ac:dyDescent="0.2">
      <c r="A33" s="24" t="s">
        <v>50</v>
      </c>
      <c r="B33" s="5" t="s">
        <v>51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78"/>
      <c r="P33" s="66"/>
    </row>
    <row r="34" spans="1:16" ht="28.5" x14ac:dyDescent="0.2">
      <c r="A34" s="19" t="s">
        <v>52</v>
      </c>
      <c r="B34" s="5" t="s">
        <v>53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78"/>
      <c r="P34" s="66"/>
    </row>
    <row r="35" spans="1:16" x14ac:dyDescent="0.2">
      <c r="A35" s="16" t="s">
        <v>54</v>
      </c>
      <c r="B35" s="5" t="s">
        <v>55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78"/>
      <c r="P35" s="66"/>
    </row>
    <row r="36" spans="1:16" x14ac:dyDescent="0.2">
      <c r="A36" s="18" t="s">
        <v>56</v>
      </c>
      <c r="B36" s="14" t="s">
        <v>57</v>
      </c>
      <c r="C36" s="31">
        <v>3.1366213483482953E-4</v>
      </c>
      <c r="D36" s="31">
        <v>8.4541118335081618E-5</v>
      </c>
      <c r="E36" s="31">
        <v>3.5520190463320805E-4</v>
      </c>
      <c r="F36" s="31">
        <v>0</v>
      </c>
      <c r="G36" s="31">
        <v>4.253608797361483E-4</v>
      </c>
      <c r="H36" s="31">
        <v>1.8741547348474918E-4</v>
      </c>
      <c r="I36" s="31">
        <v>1.497061495978154E-9</v>
      </c>
      <c r="J36" s="31">
        <v>2.2063541589327412E-4</v>
      </c>
      <c r="K36" s="31">
        <v>1.4971688350359183E-4</v>
      </c>
      <c r="L36" s="31">
        <v>1.5632539227573887E-4</v>
      </c>
      <c r="M36" s="31">
        <v>9.9359317200477791E-4</v>
      </c>
      <c r="N36" s="31">
        <v>1.4487911025700727E-3</v>
      </c>
      <c r="O36" s="78"/>
      <c r="P36" s="66"/>
    </row>
    <row r="37" spans="1:16" x14ac:dyDescent="0.2">
      <c r="A37" s="18" t="s">
        <v>58</v>
      </c>
      <c r="B37" s="14" t="s">
        <v>59</v>
      </c>
      <c r="C37" s="31">
        <v>8.9999999999999998E-4</v>
      </c>
      <c r="D37" s="31">
        <v>5.9999999999999995E-4</v>
      </c>
      <c r="E37" s="31">
        <v>8.9999999999999998E-4</v>
      </c>
      <c r="F37" s="31">
        <v>5.0000000000000001E-4</v>
      </c>
      <c r="G37" s="31">
        <v>1.5E-3</v>
      </c>
      <c r="H37" s="31">
        <v>8.9999999999999998E-4</v>
      </c>
      <c r="I37" s="31">
        <v>5.0000000000000001E-4</v>
      </c>
      <c r="J37" s="31">
        <v>8.9999999999999998E-4</v>
      </c>
      <c r="K37" s="31">
        <v>8.9999999999999998E-4</v>
      </c>
      <c r="L37" s="31">
        <v>8.9999999999999998E-4</v>
      </c>
      <c r="M37" s="31">
        <v>2E-3</v>
      </c>
      <c r="N37" s="31">
        <v>2E-3</v>
      </c>
      <c r="O37" s="78"/>
      <c r="P37" s="66"/>
    </row>
    <row r="38" spans="1:16" x14ac:dyDescent="0.2">
      <c r="A38" s="30" t="s">
        <v>60</v>
      </c>
      <c r="B38" s="14" t="s">
        <v>61</v>
      </c>
      <c r="C38" s="31">
        <v>5.8633786516517044E-4</v>
      </c>
      <c r="D38" s="31">
        <v>5.1545888166491837E-4</v>
      </c>
      <c r="E38" s="31">
        <v>5.4479809536679192E-4</v>
      </c>
      <c r="F38" s="31">
        <v>5.0000000000000001E-4</v>
      </c>
      <c r="G38" s="31">
        <v>1.0746391202638517E-3</v>
      </c>
      <c r="H38" s="31">
        <v>7.1258452651525082E-4</v>
      </c>
      <c r="I38" s="31">
        <v>4.9999850293850408E-4</v>
      </c>
      <c r="J38" s="31">
        <v>6.7936458410672589E-4</v>
      </c>
      <c r="K38" s="31">
        <v>7.5028311649640814E-4</v>
      </c>
      <c r="L38" s="31">
        <v>7.4367460772426105E-4</v>
      </c>
      <c r="M38" s="31">
        <v>1.0064068279952221E-3</v>
      </c>
      <c r="N38" s="31">
        <v>5.5120889742992733E-4</v>
      </c>
      <c r="O38" s="78"/>
      <c r="P38" s="66"/>
    </row>
    <row r="39" spans="1:16" x14ac:dyDescent="0.2">
      <c r="A39" s="68" t="s">
        <v>62</v>
      </c>
      <c r="B39" s="14" t="s">
        <v>63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78"/>
      <c r="P39" s="66"/>
    </row>
    <row r="40" spans="1:16" x14ac:dyDescent="0.2">
      <c r="A40" s="68" t="s">
        <v>64</v>
      </c>
      <c r="B40" s="14" t="s">
        <v>65</v>
      </c>
      <c r="C40" s="31">
        <v>3.1366213483482953E-4</v>
      </c>
      <c r="D40" s="31">
        <v>8.4541118335081618E-5</v>
      </c>
      <c r="E40" s="31">
        <v>3.5520190463320805E-4</v>
      </c>
      <c r="F40" s="31">
        <v>0</v>
      </c>
      <c r="G40" s="31">
        <v>4.253608797361483E-4</v>
      </c>
      <c r="H40" s="31">
        <v>1.8741547348474918E-4</v>
      </c>
      <c r="I40" s="31">
        <v>1.497061495978154E-9</v>
      </c>
      <c r="J40" s="31">
        <v>2.2063541589327412E-4</v>
      </c>
      <c r="K40" s="31">
        <v>1.4971688350359183E-4</v>
      </c>
      <c r="L40" s="31">
        <v>1.5632539227573887E-4</v>
      </c>
      <c r="M40" s="31">
        <v>9.9359317200477791E-4</v>
      </c>
      <c r="N40" s="31">
        <v>1.4487911025700727E-3</v>
      </c>
      <c r="O40" s="78"/>
      <c r="P40" s="66"/>
    </row>
    <row r="41" spans="1:16" ht="15" hidden="1" x14ac:dyDescent="0.25">
      <c r="A41" s="25"/>
      <c r="B41" s="2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78"/>
      <c r="P41" s="66"/>
    </row>
    <row r="42" spans="1:16" ht="15" x14ac:dyDescent="0.25">
      <c r="A42" s="10" t="s">
        <v>66</v>
      </c>
      <c r="B42" s="2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78"/>
      <c r="P42" s="66"/>
    </row>
    <row r="43" spans="1:16" x14ac:dyDescent="0.2">
      <c r="A43" s="30" t="s">
        <v>67</v>
      </c>
      <c r="B43" s="14" t="s">
        <v>68</v>
      </c>
      <c r="C43" s="15">
        <v>4030.7073094040024</v>
      </c>
      <c r="D43" s="15">
        <v>29.912883637333188</v>
      </c>
      <c r="E43" s="15">
        <v>5158.4874663529854</v>
      </c>
      <c r="F43" s="15">
        <v>6.7759899999999993</v>
      </c>
      <c r="G43" s="15">
        <v>2708.7196593779968</v>
      </c>
      <c r="H43" s="15">
        <v>1162.7408204890003</v>
      </c>
      <c r="I43" s="15">
        <v>4.50098048</v>
      </c>
      <c r="J43" s="15">
        <v>3080.0689822349959</v>
      </c>
      <c r="K43" s="15">
        <v>732.91446265900072</v>
      </c>
      <c r="L43" s="15">
        <v>216.73434247999973</v>
      </c>
      <c r="M43" s="15">
        <v>359.38787935599919</v>
      </c>
      <c r="N43" s="15">
        <v>451.23676666499989</v>
      </c>
      <c r="O43" s="78"/>
      <c r="P43" s="66"/>
    </row>
    <row r="44" spans="1:16" x14ac:dyDescent="0.2">
      <c r="A44" s="30" t="s">
        <v>69</v>
      </c>
      <c r="B44" s="14" t="s">
        <v>70</v>
      </c>
      <c r="C44" s="31">
        <v>7.2994486109960574E-4</v>
      </c>
      <c r="D44" s="31">
        <v>1.4238702567941736E-4</v>
      </c>
      <c r="E44" s="31">
        <v>9.0492826729967593E-4</v>
      </c>
      <c r="F44" s="31">
        <v>1.0585385078123373E-4</v>
      </c>
      <c r="G44" s="31">
        <v>1.9090219658308796E-3</v>
      </c>
      <c r="H44" s="31">
        <v>1.1002158169149787E-3</v>
      </c>
      <c r="I44" s="31">
        <v>1.5351455132236083E-4</v>
      </c>
      <c r="J44" s="31">
        <v>5.3830377737920795E-4</v>
      </c>
      <c r="K44" s="31">
        <v>3.9858673496712181E-4</v>
      </c>
      <c r="L44" s="31">
        <v>3.1998217395581445E-4</v>
      </c>
      <c r="M44" s="31">
        <v>5.0104322014016863E-4</v>
      </c>
      <c r="N44" s="31">
        <v>2.3297897005864982E-3</v>
      </c>
      <c r="O44" s="78"/>
      <c r="P44" s="66"/>
    </row>
    <row r="45" spans="1:16" hidden="1" x14ac:dyDescent="0.2">
      <c r="A45" s="16"/>
      <c r="B45" s="5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78"/>
      <c r="P45" s="66"/>
    </row>
    <row r="46" spans="1:16" ht="15" x14ac:dyDescent="0.25">
      <c r="A46" s="10" t="s">
        <v>71</v>
      </c>
      <c r="B46" s="26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78"/>
      <c r="P46" s="66"/>
    </row>
    <row r="47" spans="1:16" ht="28.5" x14ac:dyDescent="0.2">
      <c r="A47" s="30" t="s">
        <v>167</v>
      </c>
      <c r="B47" s="14" t="s">
        <v>72</v>
      </c>
      <c r="C47" s="31">
        <v>8.9999999999999998E-4</v>
      </c>
      <c r="D47" s="31">
        <v>5.9999999999999995E-4</v>
      </c>
      <c r="E47" s="31">
        <v>8.9999999999999998E-4</v>
      </c>
      <c r="F47" s="31">
        <v>5.0000000000000001E-4</v>
      </c>
      <c r="G47" s="31">
        <v>1.2999999999999999E-3</v>
      </c>
      <c r="H47" s="31">
        <v>8.9999999999999998E-4</v>
      </c>
      <c r="I47" s="31">
        <v>5.0000000000000001E-4</v>
      </c>
      <c r="J47" s="31">
        <v>8.9999999999999998E-4</v>
      </c>
      <c r="K47" s="31">
        <v>8.9999999999999998E-4</v>
      </c>
      <c r="L47" s="31">
        <v>6.9999999999999999E-4</v>
      </c>
      <c r="M47" s="31">
        <v>2E-3</v>
      </c>
      <c r="N47" s="31">
        <v>3.0000000000000001E-3</v>
      </c>
      <c r="O47" s="78"/>
      <c r="P47" s="66"/>
    </row>
    <row r="48" spans="1:16" x14ac:dyDescent="0.2">
      <c r="A48" s="30" t="s">
        <v>73</v>
      </c>
      <c r="B48" s="14" t="s">
        <v>74</v>
      </c>
      <c r="C48" s="31">
        <v>1.3902028648852642E-3</v>
      </c>
      <c r="D48" s="31">
        <v>6.7150394050038064E-4</v>
      </c>
      <c r="E48" s="31">
        <v>1.5439275799959094E-3</v>
      </c>
      <c r="F48" s="31">
        <v>6.0585385078123371E-4</v>
      </c>
      <c r="G48" s="31">
        <v>2.7378418319383372E-3</v>
      </c>
      <c r="H48" s="31">
        <v>1.7564250635683626E-3</v>
      </c>
      <c r="I48" s="31">
        <v>6.5351333813945219E-4</v>
      </c>
      <c r="J48" s="31">
        <v>1.2708470593559833E-3</v>
      </c>
      <c r="K48" s="31">
        <v>1.1827602087014322E-3</v>
      </c>
      <c r="L48" s="31">
        <v>8.6389493276561142E-4</v>
      </c>
      <c r="M48" s="31">
        <v>2.2185643753894532E-3</v>
      </c>
      <c r="N48" s="31">
        <v>4.2635147748198415E-3</v>
      </c>
      <c r="O48" s="78"/>
      <c r="P48" s="66"/>
    </row>
    <row r="49" spans="1:14" hidden="1" x14ac:dyDescent="0.2">
      <c r="A49" s="79" t="s">
        <v>152</v>
      </c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</row>
  </sheetData>
  <mergeCells count="3">
    <mergeCell ref="A1:C1"/>
    <mergeCell ref="O1:O48"/>
    <mergeCell ref="A49:N49"/>
  </mergeCells>
  <conditionalFormatting sqref="A38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נספח 1</vt:lpstr>
      <vt:lpstr>נספח 2</vt:lpstr>
      <vt:lpstr>נספח 3</vt:lpstr>
      <vt:lpstr>קופות גמל - מפורט לקופה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הוצאות ישירות 2025 אנליסט גמל</dc:title>
  <dc:creator>Oriana Eshel Yakir</dc:creator>
  <cp:lastModifiedBy>Chen Gonel</cp:lastModifiedBy>
  <dcterms:created xsi:type="dcterms:W3CDTF">2024-06-30T06:39:02Z</dcterms:created>
  <dcterms:modified xsi:type="dcterms:W3CDTF">2026-05-25T12:26:10Z</dcterms:modified>
</cp:coreProperties>
</file>