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Ashkaot\Tiful&amp;Bakara\קופות גמל\דירקטוריון קופות\הוצאות ישירות וצדדים קשורים לאתר\2025\מסכם 2025\לאתר\"/>
    </mc:Choice>
  </mc:AlternateContent>
  <bookViews>
    <workbookView xWindow="0" yWindow="0" windowWidth="28800" windowHeight="12330" activeTab="3"/>
  </bookViews>
  <sheets>
    <sheet name="נספח 1" sheetId="2" r:id="rId1"/>
    <sheet name="נספח 2" sheetId="3" r:id="rId2"/>
    <sheet name="נספח 3" sheetId="4" r:id="rId3"/>
    <sheet name="קופות גמל להשקעה - מפורט לקופה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3" l="1"/>
  <c r="B34" i="3"/>
  <c r="C25" i="2" l="1"/>
  <c r="C39" i="2" s="1"/>
  <c r="C11" i="2"/>
  <c r="C8" i="2"/>
  <c r="C5" i="2"/>
  <c r="B28" i="3"/>
  <c r="B17" i="3"/>
  <c r="B76" i="4"/>
  <c r="B45" i="4"/>
  <c r="B37" i="4"/>
  <c r="B12" i="4"/>
  <c r="B7" i="4"/>
  <c r="C17" i="2" l="1"/>
  <c r="C42" i="2" s="1"/>
  <c r="C43" i="2" s="1"/>
  <c r="C35" i="2"/>
  <c r="B68" i="4"/>
  <c r="C21" i="2" l="1"/>
</calcChain>
</file>

<file path=xl/sharedStrings.xml><?xml version="1.0" encoding="utf-8"?>
<sst xmlns="http://schemas.openxmlformats.org/spreadsheetml/2006/main" count="325" uniqueCount="168">
  <si>
    <t xml:space="preserve"> אנליסט קופות גמל בע"מ</t>
  </si>
  <si>
    <t>אנליסט גמל להשקעה כללי</t>
  </si>
  <si>
    <t>אנליסט גמל להשקעה מניות</t>
  </si>
  <si>
    <t>הוצאות ישירות שאינן מסוג עמלת ניהול חיצוני</t>
  </si>
  <si>
    <t>באלפי- ₪</t>
  </si>
  <si>
    <t>1. סה"כ עמלות קנייה ומכירה של ניירות ערך סחירים</t>
  </si>
  <si>
    <t>א. סך עמלות קנייה ומכירה לצדדים קשורים</t>
  </si>
  <si>
    <t>YT100</t>
  </si>
  <si>
    <t>ב. סך עמלות קנייה ומכירה לצדדים שאינם קשורים</t>
  </si>
  <si>
    <t>YT101</t>
  </si>
  <si>
    <t>2. סך הכל דמי שמירה בשל ניירות ערך סחירים וכל עמלה שגובה מי שמבצע את משמרות ניירות הערך עמלות (קסטודיאן)</t>
  </si>
  <si>
    <t>א. סך עמלות קסטודיאן לצדדים קשורים</t>
  </si>
  <si>
    <t>YT102</t>
  </si>
  <si>
    <t>ב. סך עמלות קסטודיאן לצדדים שאינם קשורים (לרבות דמי משמרת לבנק המתפעל)</t>
  </si>
  <si>
    <t>YT103</t>
  </si>
  <si>
    <t>3. סך הכל הוצאות הנובעות מהשקעות לא סחירות</t>
  </si>
  <si>
    <t>א. הוצאה הנובעת מהשקעה בניירות ערך לא סחירים או ממתן הלוואה למי שאינו עמית או מבוטח</t>
  </si>
  <si>
    <t>YT121</t>
  </si>
  <si>
    <t>ב. סך הוצאות הנובעות מהשקעה בזכויות מקרקעין</t>
  </si>
  <si>
    <t>YT106</t>
  </si>
  <si>
    <t>4. מסים החלים על משקיע מוסדי, על נכסיו, על הכנסותיו ועל עסקאות שנעשו בנכסיו</t>
  </si>
  <si>
    <t>YT122</t>
  </si>
  <si>
    <t>5. סך הוצאות בעד ניהול תביעות</t>
  </si>
  <si>
    <t>YT115</t>
  </si>
  <si>
    <t>6. סך הוצאות בעד מתן משכנתאות</t>
  </si>
  <si>
    <t>YT116</t>
  </si>
  <si>
    <t>7. סך הכל הוצאות ישירות שאינן מסוג עמלת ניהול חיצוני (סכום סעיפים 1 עד 6)</t>
  </si>
  <si>
    <t>YT123</t>
  </si>
  <si>
    <t>8. שווי ממוצע של נכסי הקופה או המסלול (ממוצע פשוט של סעיפים8א ו- 8ב)</t>
  </si>
  <si>
    <t>YT124</t>
  </si>
  <si>
    <t>YT125</t>
  </si>
  <si>
    <t>YT120</t>
  </si>
  <si>
    <t>9. שיעור שנתי של הוצאות ישירות שאינן מסוג עמלת ניהול חיצוני (חלוקה של סעיף 7 בסעיף 8)</t>
  </si>
  <si>
    <t>YT126</t>
  </si>
  <si>
    <t>הוצאות ישירות מסוג עמלת ניהול חיצוני</t>
  </si>
  <si>
    <t>10. סך דמי ניהול משתנים – החלק מתשלום עמלת ניהול חיצוני שנגזר מתשואת הנכסים</t>
  </si>
  <si>
    <t>YT127</t>
  </si>
  <si>
    <t>11. סה"כ הוצאות ישירות מסוג "עמלת ניהול חיצוני" (סכום סעיפים 11.א עד11.ט)</t>
  </si>
  <si>
    <t>א. סך תשלומים הנובעים מהשקעה בקרנות השקעה בישראל</t>
  </si>
  <si>
    <t>YT107</t>
  </si>
  <si>
    <t>ב. סך תשלומים הנובעים מהשקעה בקרנות השקעה בחו"ל</t>
  </si>
  <si>
    <t>YT108</t>
  </si>
  <si>
    <t>ג. סך תשלומים למנהלי תיקים ישראלים בגין השקעה בחו"ל</t>
  </si>
  <si>
    <t>YT109</t>
  </si>
  <si>
    <t>ד. סך תשלומים למנהלי תיקים זרים</t>
  </si>
  <si>
    <t>YT110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</si>
  <si>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</si>
  <si>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YT111</t>
  </si>
  <si>
    <t>ו. סך תשלומים בגין השקעה בקרנות סל כאשר 75 אחוזים לפחות מנכסי הקרן הם נכסים שלא הונפקו במדינת ישראל ואינם נסחרים או מוחזקים בה</t>
  </si>
  <si>
    <t>YT112</t>
  </si>
  <si>
    <t>ז. סך תשלומים בגין השקעה בקרנות נאמנות ישראליות כאשר 75 אחוזים לפחות מנכסי הקרן מושקעים בנכסים שלא הונפקו במדינת ישראל ואינם נסחרים או מוחזקים בה</t>
  </si>
  <si>
    <t>YT113</t>
  </si>
  <si>
    <t>ח. סך תשלומים בגין השקעה בקרנות נאמנות זרות כאשר 75 אחוזים לפחות מנכסי הקרן מושקעים בנכסים שלא הונפקו במדינת ישראל ואינם נסחרים או מוחזקים בה</t>
  </si>
  <si>
    <t>YT114</t>
  </si>
  <si>
    <t>ט. סך תשלומים בגין השקעה בקרן טכנולוגיה עילית</t>
  </si>
  <si>
    <t>YT128</t>
  </si>
  <si>
    <t>12. שיעור עמלת ניהול חיצוני בפועל לפני החזר, ככל שבוצע (חלוקה של סעיף 11 בסעיף 8.ב)</t>
  </si>
  <si>
    <t>YT129</t>
  </si>
  <si>
    <t>13. שיעור מגבלת עמלת ניהול חיצוני שהמשקיע המוסדי הצהיר עליה  עבור שנת הכספים שהסתיימה</t>
  </si>
  <si>
    <t>YT130</t>
  </si>
  <si>
    <t>14. ההפרש בין שיעור מגבלת עמלת ניהול חיצוני מוצהרת לבין שיעור  עמלת ניהול חיצוני בפועל (סעיף 13 פחות סעיף 12)</t>
  </si>
  <si>
    <t>YT131</t>
  </si>
  <si>
    <t>15.א. סכום שהוחזר לחוסכים</t>
  </si>
  <si>
    <t>YT132</t>
  </si>
  <si>
    <t xml:space="preserve">15.ב. שיעור עמלת ניהול חיצוני בפועל לאחר החזר (חלוקה של התוצאה של סעיף 11 בניכוי סעיף 15א, בסעיף 8ב.) </t>
  </si>
  <si>
    <t>YT133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</si>
  <si>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</si>
  <si>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</si>
  <si>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YT117</t>
  </si>
  <si>
    <t>17. שיעור סך ההוצאות הישירות מתוך יתרת נכסים ממוצעת  (חלוקה של סעיף 16 בסעיף 8)</t>
  </si>
  <si>
    <t>YT134</t>
  </si>
  <si>
    <t>סך הכל הוצאות ישירות לצורך חישוב שיעור עלות שנתית צפויה</t>
  </si>
  <si>
    <t>YT135</t>
  </si>
  <si>
    <t>19. De: שיעור הוצאות ישירות  (סכום של סעיף 9 וסעיף 18)</t>
  </si>
  <si>
    <t>YT136</t>
  </si>
  <si>
    <t>-</t>
  </si>
  <si>
    <t>סה"כ</t>
  </si>
  <si>
    <t>קופות גמל להשקעה - דווח מצרפי</t>
  </si>
  <si>
    <t>אנליסט - קופות גמל להשקעה</t>
  </si>
  <si>
    <t>אלפי ש"ח</t>
  </si>
  <si>
    <t>תשלום הנובע מהשקעה בקרנות השקעה בישראל</t>
  </si>
  <si>
    <t>קוגיטו קפיטל 2</t>
  </si>
  <si>
    <t>סך תשלומים הנובעים מהשקעה בקרנות השקעה בישראל</t>
  </si>
  <si>
    <t>תשלום הנובע מהשקעה בקרנות השקעה בחו"ל</t>
  </si>
  <si>
    <t>אלקטרה נדלן</t>
  </si>
  <si>
    <t>סך תשלומים הנובעים מהשקעה בקרנות השקעה בחו"ל</t>
  </si>
  <si>
    <t>תשלום למנהל תיקים ישראלי</t>
  </si>
  <si>
    <t>(1)    גוף/יחיד א'</t>
  </si>
  <si>
    <t>(2)    גוף/יחיד ב'</t>
  </si>
  <si>
    <t>(3)    אחרים</t>
  </si>
  <si>
    <t>סך תשלומים למנהלי תיקים ישראליים</t>
  </si>
  <si>
    <t>תשלום למנהל תיקים זר</t>
  </si>
  <si>
    <t>(4)    אחרים</t>
  </si>
  <si>
    <t>סך תשלום למנהלי תיקים זרים</t>
  </si>
  <si>
    <t>סך תשלומים בגין השקעה בקרן סל כאשר 75% לפחות מנכסי הקרן הם נכסים שלא הונפקו במדינת ישראל ואינם נסחרים או מוחזקים בה</t>
  </si>
  <si>
    <t>iShares ETFs/USA</t>
  </si>
  <si>
    <t>Invesco ETFs/USA</t>
  </si>
  <si>
    <t>State Street ETF/USA</t>
  </si>
  <si>
    <t>אחר</t>
  </si>
  <si>
    <t>סך תשלום למנהלי קרנות סל</t>
  </si>
  <si>
    <t>סך תשלומים בגין השקעה בקרן סל כאשר 75% לפחות מנכסי הקרן הם נכסים שהונפקו במדינת ישראל לפי מדדים שעליהם הורה הממונה ובתנאים שהורה</t>
  </si>
  <si>
    <t>מיטב קרנות נאמנ</t>
  </si>
  <si>
    <t>קסם קרנות נאמנו</t>
  </si>
  <si>
    <t>מגדל קרנות נאמנ</t>
  </si>
  <si>
    <t xml:space="preserve">סך תשלום למנהלי קרן סל </t>
  </si>
  <si>
    <t>תשלום בגין השקעה בקרנות נאמנות ישראליות כאשר 75% לפחות מנכסי הקרן מושקעים בנכסים שלא הונפקו במדינת ישראל ואינם נסחרים או מוחזקים בה</t>
  </si>
  <si>
    <t>קרן נאמנות ישראלית</t>
  </si>
  <si>
    <t>(1)    מנהל קרנות א'</t>
  </si>
  <si>
    <t>(2)     מנהל קרנות ב'</t>
  </si>
  <si>
    <t>סך תשלומים למנהלי קרנות נאמנות ישראליות</t>
  </si>
  <si>
    <t>תשלום בגין השקעה בקרנות נאמנות זרות כאשר 75% לפחות מנכסי הקרן מושקעים בנכסים שלא הונפקו במדינת ישראל ואינם נסחרים או מוחזקים בה</t>
  </si>
  <si>
    <t>סך תשלומים בגין השקעה בקרנות נאמנות זרות</t>
  </si>
  <si>
    <t>תשלומים בגין השקעה בקרן טכנולוגיה עילית</t>
  </si>
  <si>
    <t>(2)    מנהל קרנות ב'</t>
  </si>
  <si>
    <t>סך תשלום בגין השקעה בקרן טכנולוגיה עילית</t>
  </si>
  <si>
    <t>סך הכל עמלות ניהול חיצוני</t>
  </si>
  <si>
    <t>תשלום של דמי ניהול משתנים</t>
  </si>
  <si>
    <t>מגדל</t>
  </si>
  <si>
    <t>קסם</t>
  </si>
  <si>
    <t>הראל</t>
  </si>
  <si>
    <t>סך דמי ניהול משתנים</t>
  </si>
  <si>
    <t>סך הכל נכסים לסוף שנה קודמת</t>
  </si>
  <si>
    <t>אלפי ₪</t>
  </si>
  <si>
    <t>ברוקארז'- עמלות קנייה ומכירה בגין ביצוע עסקאות בניירות ערך סחירים</t>
  </si>
  <si>
    <t>צדדים קשורים</t>
  </si>
  <si>
    <t>צדדים שאינם קשורים</t>
  </si>
  <si>
    <t>לאומי</t>
  </si>
  <si>
    <t>ברוקר IBI</t>
  </si>
  <si>
    <t>ברוקר פסגות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</si>
  <si>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</si>
  <si>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</si>
  <si>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</si>
  <si>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</si>
  <si>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</si>
  <si>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</si>
  <si>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</si>
  <si>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</si>
  <si>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</si>
  <si>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</si>
  <si>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</si>
  <si>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</si>
  <si>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(1)    ברוקר א'</t>
  </si>
  <si>
    <t>(2)    ברוקר ב'</t>
  </si>
  <si>
    <t>(1)    קסטודיאן א'</t>
  </si>
  <si>
    <t>(2)    קסטודיאן ב'</t>
  </si>
  <si>
    <t>סך הכל עמלות והוצאות שאינן עמלות ניהול חיצוני</t>
  </si>
  <si>
    <t>אנליסט גמל להשקעה אשראי ואג"ח</t>
  </si>
  <si>
    <t xml:space="preserve">אנליסט גמל להשקעה כספי (שקלי) </t>
  </si>
  <si>
    <t>אנליסט גמל להשקעה משולב סחיר</t>
  </si>
  <si>
    <t>אנליסט גמל להשקעה עוקב מדדים גמיש</t>
  </si>
  <si>
    <t>אנליסט גמל להשקעה אשראי ואג"ח עד 25% מניות</t>
  </si>
  <si>
    <t>אנליסט גמל להשקעה עוקב מדד  S&amp;P500</t>
  </si>
  <si>
    <t>סוף מידע</t>
  </si>
  <si>
    <t>הראל קרנות מדד</t>
  </si>
  <si>
    <t>מיטב</t>
  </si>
  <si>
    <t>אי.בי.אי</t>
  </si>
  <si>
    <t>מור</t>
  </si>
  <si>
    <t>ברוקר לידר הנפקות</t>
  </si>
  <si>
    <r>
      <t xml:space="preserve">נספח 1- סך  ההוצאות הישירות ששולמו בעד כל סוג של הוצאה ישירה לתקופה המסתיימת ביום </t>
    </r>
    <r>
      <rPr>
        <b/>
        <sz val="12"/>
        <color theme="1"/>
        <rFont val="Arial Narrow"/>
        <family val="2"/>
      </rPr>
      <t>31.12.2025</t>
    </r>
  </si>
  <si>
    <r>
      <t xml:space="preserve">נספח 1- סך  ההוצאות הישירות ששולמו בעד כל סוג של הוצאה ישירה לתקופה המסתיימת ביום </t>
    </r>
    <r>
      <rPr>
        <b/>
        <sz val="12"/>
        <color theme="1"/>
        <rFont val="Arial Narrow"/>
        <family val="2"/>
      </rPr>
      <t>31.12.2025 - קופות גמל להשקעה</t>
    </r>
  </si>
  <si>
    <t xml:space="preserve">אנליסט גמל להשקעה עוקב מדדי מניות
</t>
  </si>
  <si>
    <t>מור קרנות נאמנ</t>
  </si>
  <si>
    <t>א. השווי המשוערך של  נכסי הקופה או המסלול נכון ליום 31 בדצמבר של שנת הכספים שהסתיימה 20XX (2025)</t>
  </si>
  <si>
    <t>ב. השווי המשוערך של נכסי הקופה או המסלול נכון ליום 31 בדצמבר של שנת הכספים שהסתיימה לפני 20XX - 1 או לתקופה אחרת לפי הענין  (2024) עבור קופות חדשות ראה מטה***</t>
  </si>
  <si>
    <t>נספח 3 - פירוט עמלות ניהול חיצוני לשנה המסתיימת ביום 31.12.25</t>
  </si>
  <si>
    <t>נספח 2 – פרוט עמלות והוצאות שאינן עמלות ניהול חיצוני לשנה המסתיימת ביום 31.12.25</t>
  </si>
  <si>
    <t>ב. השווי המשוערך של נכסי הקופה או המסלול נכון ליום 31 בדצמבר של שנת הכספים שהסתיימה לפני 20XX - 1 או לתקופה אחרת לפי הענין  (2024)</t>
  </si>
  <si>
    <t>18. שיעור מגבלת עמלת ניהול חיצוני שהמשקיע המוסדי הצהיר עליה בהתאם לתקנה 2א לתקנות הוצאות ישירות עבור שנת הכספים הבאה+ 1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</si>
</sst>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2" x14ac:knownFonts="1">
    <font>
      <sz val="11"/>
      <color theme="1"/>
      <name val="Arial"/>
      <family val="2"/>
      <charset val="1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"/>
      <scheme val="minor"/>
    </font>
    <font>
      <b/>
      <sz val="16"/>
      <color theme="1"/>
      <name val="Arial"/>
      <family val="2"/>
      <scheme val="minor"/>
    </font>
    <font>
      <sz val="11"/>
      <name val="Arial"/>
      <family val="2"/>
      <charset val="1"/>
      <scheme val="minor"/>
    </font>
    <font>
      <b/>
      <sz val="12"/>
      <color theme="1"/>
      <name val="David"/>
      <family val="2"/>
      <charset val="177"/>
    </font>
    <font>
      <b/>
      <sz val="12"/>
      <color theme="1"/>
      <name val="Arial Narrow"/>
      <family val="2"/>
    </font>
    <font>
      <sz val="10"/>
      <name val="Arial"/>
      <family val="2"/>
    </font>
    <font>
      <b/>
      <sz val="11"/>
      <color theme="1"/>
      <name val="Arial"/>
      <family val="2"/>
      <charset val="177"/>
      <scheme val="minor"/>
    </font>
    <font>
      <b/>
      <sz val="10"/>
      <name val="Arial"/>
      <family val="2"/>
    </font>
    <font>
      <b/>
      <sz val="1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0"/>
      <color theme="1"/>
      <name val="David"/>
      <family val="2"/>
      <charset val="177"/>
    </font>
    <font>
      <sz val="10"/>
      <color theme="1"/>
      <name val="Arial"/>
      <family val="2"/>
    </font>
    <font>
      <sz val="12"/>
      <color theme="1"/>
      <name val="David"/>
      <family val="2"/>
      <charset val="177"/>
    </font>
    <font>
      <b/>
      <sz val="10"/>
      <color rgb="FF00008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9"/>
      <name val="Arial"/>
      <family val="2"/>
      <charset val="1"/>
      <scheme val="minor"/>
    </font>
    <font>
      <sz val="9"/>
      <color theme="1"/>
      <name val="Arial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4" fillId="0" borderId="0" xfId="0" applyFont="1" applyFill="1"/>
    <xf numFmtId="0" fontId="5" fillId="0" borderId="3" xfId="0" applyFont="1" applyBorder="1" applyAlignment="1">
      <alignment vertical="center" readingOrder="2"/>
    </xf>
    <xf numFmtId="0" fontId="5" fillId="0" borderId="4" xfId="0" applyFont="1" applyBorder="1" applyAlignment="1">
      <alignment vertical="center" readingOrder="2"/>
    </xf>
    <xf numFmtId="0" fontId="0" fillId="0" borderId="5" xfId="0" applyBorder="1"/>
    <xf numFmtId="0" fontId="0" fillId="0" borderId="5" xfId="0" applyFill="1" applyBorder="1"/>
    <xf numFmtId="0" fontId="7" fillId="2" borderId="5" xfId="2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10" fillId="0" borderId="5" xfId="0" applyFont="1" applyBorder="1"/>
    <xf numFmtId="0" fontId="11" fillId="0" borderId="5" xfId="0" applyFont="1" applyFill="1" applyBorder="1"/>
    <xf numFmtId="0" fontId="9" fillId="0" borderId="5" xfId="2" applyFont="1" applyFill="1" applyBorder="1" applyAlignment="1">
      <alignment horizontal="center" vertical="center" wrapText="1"/>
    </xf>
    <xf numFmtId="0" fontId="0" fillId="4" borderId="5" xfId="0" applyFill="1" applyBorder="1"/>
    <xf numFmtId="164" fontId="11" fillId="4" borderId="5" xfId="1" applyFont="1" applyFill="1" applyBorder="1"/>
    <xf numFmtId="0" fontId="12" fillId="0" borderId="5" xfId="0" applyFont="1" applyBorder="1" applyAlignment="1">
      <alignment horizontal="right"/>
    </xf>
    <xf numFmtId="164" fontId="11" fillId="0" borderId="5" xfId="1" applyFont="1" applyBorder="1"/>
    <xf numFmtId="0" fontId="12" fillId="5" borderId="5" xfId="0" applyFont="1" applyFill="1" applyBorder="1" applyAlignment="1">
      <alignment horizontal="right" readingOrder="2"/>
    </xf>
    <xf numFmtId="0" fontId="12" fillId="0" borderId="5" xfId="0" applyFont="1" applyBorder="1" applyAlignment="1">
      <alignment horizontal="right" wrapText="1"/>
    </xf>
    <xf numFmtId="0" fontId="12" fillId="0" borderId="5" xfId="0" applyFont="1" applyFill="1" applyBorder="1" applyAlignment="1">
      <alignment horizontal="right" readingOrder="2"/>
    </xf>
    <xf numFmtId="164" fontId="11" fillId="0" borderId="5" xfId="1" applyFont="1" applyFill="1" applyBorder="1"/>
    <xf numFmtId="0" fontId="12" fillId="0" borderId="5" xfId="0" applyFont="1" applyFill="1" applyBorder="1" applyAlignment="1">
      <alignment horizontal="right"/>
    </xf>
    <xf numFmtId="0" fontId="12" fillId="0" borderId="5" xfId="0" applyFont="1" applyFill="1" applyBorder="1" applyAlignment="1">
      <alignment horizontal="right" wrapText="1" readingOrder="2"/>
    </xf>
    <xf numFmtId="0" fontId="12" fillId="0" borderId="5" xfId="0" applyFont="1" applyFill="1" applyBorder="1" applyAlignment="1">
      <alignment horizontal="right" wrapText="1"/>
    </xf>
    <xf numFmtId="0" fontId="12" fillId="0" borderId="5" xfId="0" applyFont="1" applyBorder="1" applyAlignment="1">
      <alignment horizontal="right" readingOrder="2"/>
    </xf>
    <xf numFmtId="0" fontId="8" fillId="0" borderId="5" xfId="0" applyFont="1" applyFill="1" applyBorder="1"/>
    <xf numFmtId="0" fontId="0" fillId="0" borderId="0" xfId="0" applyFill="1"/>
    <xf numFmtId="0" fontId="0" fillId="0" borderId="0" xfId="0" applyAlignment="1">
      <alignment horizontal="center" vertical="center"/>
    </xf>
    <xf numFmtId="0" fontId="12" fillId="5" borderId="5" xfId="0" applyFont="1" applyFill="1" applyBorder="1" applyAlignment="1">
      <alignment horizontal="right" wrapText="1" readingOrder="2"/>
    </xf>
    <xf numFmtId="0" fontId="0" fillId="0" borderId="0" xfId="0" applyBorder="1" applyAlignment="1">
      <alignment horizontal="center" vertical="center"/>
    </xf>
    <xf numFmtId="164" fontId="0" fillId="4" borderId="5" xfId="1" applyFont="1" applyFill="1" applyBorder="1" applyAlignment="1">
      <alignment horizontal="right" vertical="center"/>
    </xf>
    <xf numFmtId="164" fontId="11" fillId="0" borderId="5" xfId="1" applyFont="1" applyBorder="1" applyAlignment="1"/>
    <xf numFmtId="10" fontId="0" fillId="4" borderId="5" xfId="3" applyNumberFormat="1" applyFont="1" applyFill="1" applyBorder="1" applyAlignment="1">
      <alignment vertical="center"/>
    </xf>
    <xf numFmtId="164" fontId="11" fillId="4" borderId="5" xfId="1" applyFont="1" applyFill="1" applyBorder="1" applyAlignment="1"/>
    <xf numFmtId="164" fontId="0" fillId="4" borderId="5" xfId="1" applyFont="1" applyFill="1" applyBorder="1" applyAlignment="1">
      <alignment vertical="center"/>
    </xf>
    <xf numFmtId="10" fontId="0" fillId="4" borderId="5" xfId="3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right" vertical="center" readingOrder="2"/>
    </xf>
    <xf numFmtId="0" fontId="17" fillId="0" borderId="5" xfId="0" applyFont="1" applyFill="1" applyBorder="1" applyAlignment="1">
      <alignment horizontal="justify" vertical="center" wrapText="1" readingOrder="2"/>
    </xf>
    <xf numFmtId="0" fontId="18" fillId="0" borderId="5" xfId="0" applyFont="1" applyFill="1" applyBorder="1" applyAlignment="1">
      <alignment horizontal="center" vertical="center" wrapText="1" readingOrder="2"/>
    </xf>
    <xf numFmtId="0" fontId="18" fillId="5" borderId="5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justify" vertical="center" wrapText="1" readingOrder="2"/>
    </xf>
    <xf numFmtId="0" fontId="18" fillId="0" borderId="5" xfId="0" applyFont="1" applyFill="1" applyBorder="1" applyAlignment="1">
      <alignment horizontal="right" vertical="center" wrapText="1" readingOrder="2"/>
    </xf>
    <xf numFmtId="0" fontId="15" fillId="0" borderId="5" xfId="0" applyFont="1" applyFill="1" applyBorder="1" applyAlignment="1">
      <alignment horizontal="right" vertical="center" wrapText="1" readingOrder="2"/>
    </xf>
    <xf numFmtId="0" fontId="19" fillId="0" borderId="5" xfId="0" applyFont="1" applyFill="1" applyBorder="1" applyAlignment="1">
      <alignment horizontal="center" vertical="center" wrapText="1" readingOrder="2"/>
    </xf>
    <xf numFmtId="0" fontId="15" fillId="0" borderId="5" xfId="4" applyFont="1" applyFill="1" applyBorder="1" applyAlignment="1">
      <alignment horizontal="right" vertical="center" wrapText="1" readingOrder="2"/>
    </xf>
    <xf numFmtId="2" fontId="19" fillId="0" borderId="5" xfId="0" applyNumberFormat="1" applyFont="1" applyFill="1" applyBorder="1" applyAlignment="1">
      <alignment horizontal="center" vertical="center" wrapText="1" readingOrder="2"/>
    </xf>
    <xf numFmtId="0" fontId="17" fillId="0" borderId="5" xfId="0" applyFont="1" applyFill="1" applyBorder="1" applyAlignment="1">
      <alignment horizontal="right" vertical="center" wrapText="1" readingOrder="2"/>
    </xf>
    <xf numFmtId="0" fontId="15" fillId="5" borderId="5" xfId="0" applyFont="1" applyFill="1" applyBorder="1" applyAlignment="1">
      <alignment horizontal="center" vertical="center" wrapText="1" readingOrder="2"/>
    </xf>
    <xf numFmtId="2" fontId="19" fillId="6" borderId="5" xfId="0" applyNumberFormat="1" applyFont="1" applyFill="1" applyBorder="1" applyAlignment="1">
      <alignment horizontal="center" vertical="center" wrapText="1" readingOrder="2"/>
    </xf>
    <xf numFmtId="2" fontId="15" fillId="5" borderId="5" xfId="0" applyNumberFormat="1" applyFont="1" applyFill="1" applyBorder="1" applyAlignment="1">
      <alignment horizontal="center" vertical="center" wrapText="1" readingOrder="2"/>
    </xf>
    <xf numFmtId="0" fontId="19" fillId="6" borderId="5" xfId="0" applyFont="1" applyFill="1" applyBorder="1" applyAlignment="1">
      <alignment horizontal="center" vertical="center" wrapText="1" readingOrder="2"/>
    </xf>
    <xf numFmtId="4" fontId="19" fillId="6" borderId="5" xfId="1" applyNumberFormat="1" applyFont="1" applyFill="1" applyBorder="1" applyAlignment="1">
      <alignment horizontal="center" vertical="center" wrapText="1" readingOrder="2"/>
    </xf>
    <xf numFmtId="4" fontId="15" fillId="5" borderId="5" xfId="0" applyNumberFormat="1" applyFont="1" applyFill="1" applyBorder="1" applyAlignment="1">
      <alignment horizontal="center" vertical="center" wrapText="1" readingOrder="2"/>
    </xf>
    <xf numFmtId="164" fontId="19" fillId="6" borderId="5" xfId="1" applyNumberFormat="1" applyFont="1" applyFill="1" applyBorder="1" applyAlignment="1">
      <alignment horizontal="right" vertical="center" wrapText="1" indent="8" readingOrder="2"/>
    </xf>
    <xf numFmtId="0" fontId="18" fillId="5" borderId="5" xfId="0" applyFont="1" applyFill="1" applyBorder="1" applyAlignment="1">
      <alignment horizontal="right" vertical="center" wrapText="1" readingOrder="2"/>
    </xf>
    <xf numFmtId="164" fontId="19" fillId="5" borderId="5" xfId="0" applyNumberFormat="1" applyFont="1" applyFill="1" applyBorder="1" applyAlignment="1">
      <alignment horizontal="right" vertical="center" wrapText="1" indent="8" readingOrder="2"/>
    </xf>
    <xf numFmtId="164" fontId="19" fillId="6" borderId="5" xfId="0" applyNumberFormat="1" applyFont="1" applyFill="1" applyBorder="1" applyAlignment="1">
      <alignment horizontal="right" vertical="center" wrapText="1" indent="8" readingOrder="2"/>
    </xf>
    <xf numFmtId="4" fontId="19" fillId="5" borderId="5" xfId="1" applyNumberFormat="1" applyFont="1" applyFill="1" applyBorder="1" applyAlignment="1">
      <alignment horizontal="center" vertical="center" wrapText="1" readingOrder="2"/>
    </xf>
    <xf numFmtId="164" fontId="19" fillId="6" borderId="5" xfId="0" applyNumberFormat="1" applyFont="1" applyFill="1" applyBorder="1" applyAlignment="1">
      <alignment horizontal="center" vertical="center" wrapText="1" readingOrder="2"/>
    </xf>
    <xf numFmtId="0" fontId="15" fillId="5" borderId="5" xfId="0" applyFont="1" applyFill="1" applyBorder="1" applyAlignment="1">
      <alignment horizontal="justify" vertical="center" wrapText="1" readingOrder="2"/>
    </xf>
    <xf numFmtId="2" fontId="19" fillId="5" borderId="5" xfId="0" applyNumberFormat="1" applyFont="1" applyFill="1" applyBorder="1" applyAlignment="1">
      <alignment horizontal="center" vertical="center" wrapText="1" readingOrder="2"/>
    </xf>
    <xf numFmtId="164" fontId="19" fillId="5" borderId="5" xfId="1" applyFont="1" applyFill="1" applyBorder="1" applyAlignment="1">
      <alignment horizontal="right" vertical="center" wrapText="1" indent="7" readingOrder="2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 readingOrder="2"/>
    </xf>
    <xf numFmtId="0" fontId="5" fillId="0" borderId="4" xfId="0" applyFont="1" applyBorder="1" applyAlignment="1">
      <alignment horizontal="right" vertical="center" readingOrder="2"/>
    </xf>
    <xf numFmtId="0" fontId="21" fillId="0" borderId="6" xfId="0" applyFont="1" applyBorder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readingOrder="2"/>
    </xf>
    <xf numFmtId="0" fontId="21" fillId="0" borderId="0" xfId="0" applyFont="1" applyAlignment="1">
      <alignment horizontal="center" vertical="center"/>
    </xf>
  </cellXfs>
  <cellStyles count="5">
    <cellStyle name="Comma" xfId="1" builtinId="3"/>
    <cellStyle name="Normal" xfId="0" builtinId="0"/>
    <cellStyle name="Normal 2" xfId="2"/>
    <cellStyle name="Normal 3" xfId="4"/>
    <cellStyle name="Percent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107673</xdr:colOff>
      <xdr:row>0</xdr:row>
      <xdr:rowOff>0</xdr:rowOff>
    </xdr:from>
    <xdr:to>
      <xdr:col>0</xdr:col>
      <xdr:colOff>1499151</xdr:colOff>
      <xdr:row>0</xdr:row>
      <xdr:rowOff>541873</xdr:rowOff>
    </xdr:to>
    <xdr:pic>
      <xdr:nvPicPr>
        <xdr:cNvPr id="3" name="תמונה 12" descr="cid:image001.png@01D7CB15.77BEE5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586674" y="0"/>
          <a:ext cx="505653" cy="189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541873</xdr:rowOff>
    </xdr:to>
    <xdr:pic>
      <xdr:nvPicPr>
        <xdr:cNvPr id="7" name="תמונה 12" descr="cid:image001.png@01D7CB15.77BEE5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073074" y="0"/>
          <a:ext cx="505653" cy="189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107673</xdr:colOff>
      <xdr:row>0</xdr:row>
      <xdr:rowOff>0</xdr:rowOff>
    </xdr:from>
    <xdr:to>
      <xdr:col>0</xdr:col>
      <xdr:colOff>1499151</xdr:colOff>
      <xdr:row>0</xdr:row>
      <xdr:rowOff>541873</xdr:rowOff>
    </xdr:to>
    <xdr:pic>
      <xdr:nvPicPr>
        <xdr:cNvPr id="2" name="תמונה 12" descr="cid:image001.png@01D7CB15.77BEE5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808249" y="0"/>
          <a:ext cx="1391478" cy="389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107673</xdr:colOff>
      <xdr:row>0</xdr:row>
      <xdr:rowOff>0</xdr:rowOff>
    </xdr:from>
    <xdr:to>
      <xdr:col>0</xdr:col>
      <xdr:colOff>1499151</xdr:colOff>
      <xdr:row>0</xdr:row>
      <xdr:rowOff>541873</xdr:rowOff>
    </xdr:to>
    <xdr:pic>
      <xdr:nvPicPr>
        <xdr:cNvPr id="2" name="תמונה 12" descr="cid:image001.png@01D7CB15.77BEE5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808249" y="0"/>
          <a:ext cx="1391478" cy="265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107673</xdr:colOff>
      <xdr:row>0</xdr:row>
      <xdr:rowOff>0</xdr:rowOff>
    </xdr:from>
    <xdr:to>
      <xdr:col>0</xdr:col>
      <xdr:colOff>1499151</xdr:colOff>
      <xdr:row>0</xdr:row>
      <xdr:rowOff>541873</xdr:rowOff>
    </xdr:to>
    <xdr:pic>
      <xdr:nvPicPr>
        <xdr:cNvPr id="2" name="תמונה 12" descr="cid:image001.png@01D7CB15.77BEE5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835824" y="0"/>
          <a:ext cx="1391478" cy="541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rightToLeft="1" zoomScale="85" zoomScaleNormal="85" workbookViewId="0">
      <selection sqref="A1:C1"/>
    </sheetView>
  </sheetViews>
  <sheetFormatPr defaultColWidth="0" defaultRowHeight="14.25" zeroHeight="1" x14ac:dyDescent="0.2"/>
  <cols>
    <col min="1" max="1" width="77.75" bestFit="1" customWidth="1"/>
    <col min="2" max="2" width="6" style="26" bestFit="1" customWidth="1"/>
    <col min="3" max="3" width="18.125" style="29" customWidth="1"/>
    <col min="4" max="4" width="0" style="1" hidden="1" customWidth="1"/>
    <col min="5" max="16384" width="9.125" style="1" hidden="1"/>
  </cols>
  <sheetData>
    <row r="1" spans="1:4" ht="59.25" customHeight="1" x14ac:dyDescent="0.2">
      <c r="A1" s="64" t="s">
        <v>77</v>
      </c>
      <c r="B1" s="65"/>
      <c r="C1" s="65"/>
      <c r="D1" s="69" t="s">
        <v>152</v>
      </c>
    </row>
    <row r="2" spans="1:4" ht="15.75" x14ac:dyDescent="0.2">
      <c r="A2" s="66" t="s">
        <v>158</v>
      </c>
      <c r="B2" s="66"/>
      <c r="C2" s="67"/>
      <c r="D2" s="69"/>
    </row>
    <row r="3" spans="1:4" ht="15" x14ac:dyDescent="0.2">
      <c r="A3" s="7"/>
      <c r="B3" s="8"/>
      <c r="C3" s="36" t="s">
        <v>76</v>
      </c>
      <c r="D3" s="69"/>
    </row>
    <row r="4" spans="1:4" ht="15" x14ac:dyDescent="0.25">
      <c r="A4" s="10" t="s">
        <v>3</v>
      </c>
      <c r="B4" s="11"/>
      <c r="C4" s="36"/>
      <c r="D4" s="69"/>
    </row>
    <row r="5" spans="1:4" x14ac:dyDescent="0.2">
      <c r="A5" s="17" t="s">
        <v>5</v>
      </c>
      <c r="B5" s="13"/>
      <c r="C5" s="14">
        <f>C6+C7</f>
        <v>1601.8407313969924</v>
      </c>
      <c r="D5" s="69"/>
    </row>
    <row r="6" spans="1:4" x14ac:dyDescent="0.2">
      <c r="A6" s="15" t="s">
        <v>6</v>
      </c>
      <c r="B6" s="5" t="s">
        <v>7</v>
      </c>
      <c r="C6" s="16">
        <v>0</v>
      </c>
      <c r="D6" s="69"/>
    </row>
    <row r="7" spans="1:4" x14ac:dyDescent="0.2">
      <c r="A7" s="15" t="s">
        <v>8</v>
      </c>
      <c r="B7" s="5" t="s">
        <v>9</v>
      </c>
      <c r="C7" s="16">
        <v>1601.8407313969924</v>
      </c>
      <c r="D7" s="69"/>
    </row>
    <row r="8" spans="1:4" ht="28.5" x14ac:dyDescent="0.2">
      <c r="A8" s="28" t="s">
        <v>10</v>
      </c>
      <c r="B8" s="13"/>
      <c r="C8" s="14">
        <f>C9+C10</f>
        <v>0</v>
      </c>
      <c r="D8" s="69"/>
    </row>
    <row r="9" spans="1:4" x14ac:dyDescent="0.2">
      <c r="A9" s="15" t="s">
        <v>11</v>
      </c>
      <c r="B9" s="5" t="s">
        <v>12</v>
      </c>
      <c r="C9" s="16">
        <v>0</v>
      </c>
      <c r="D9" s="69"/>
    </row>
    <row r="10" spans="1:4" x14ac:dyDescent="0.2">
      <c r="A10" s="15" t="s">
        <v>13</v>
      </c>
      <c r="B10" s="5" t="s">
        <v>14</v>
      </c>
      <c r="C10" s="16"/>
      <c r="D10" s="69"/>
    </row>
    <row r="11" spans="1:4" x14ac:dyDescent="0.2">
      <c r="A11" s="17" t="s">
        <v>15</v>
      </c>
      <c r="B11" s="13"/>
      <c r="C11" s="14">
        <f>C12+C13</f>
        <v>2.5266715966666666</v>
      </c>
      <c r="D11" s="69"/>
    </row>
    <row r="12" spans="1:4" x14ac:dyDescent="0.2">
      <c r="A12" s="15" t="s">
        <v>16</v>
      </c>
      <c r="B12" s="5" t="s">
        <v>17</v>
      </c>
      <c r="C12" s="16">
        <v>2.5266715966666666</v>
      </c>
      <c r="D12" s="69"/>
    </row>
    <row r="13" spans="1:4" x14ac:dyDescent="0.2">
      <c r="A13" s="15" t="s">
        <v>18</v>
      </c>
      <c r="B13" s="5" t="s">
        <v>19</v>
      </c>
      <c r="C13" s="16">
        <v>0</v>
      </c>
      <c r="D13" s="69"/>
    </row>
    <row r="14" spans="1:4" x14ac:dyDescent="0.2">
      <c r="A14" s="17" t="s">
        <v>20</v>
      </c>
      <c r="B14" s="5" t="s">
        <v>21</v>
      </c>
      <c r="C14" s="16">
        <v>3808.9629999999997</v>
      </c>
      <c r="D14" s="69"/>
    </row>
    <row r="15" spans="1:4" x14ac:dyDescent="0.2">
      <c r="A15" s="17" t="s">
        <v>22</v>
      </c>
      <c r="B15" s="5" t="s">
        <v>23</v>
      </c>
      <c r="C15" s="16"/>
      <c r="D15" s="69"/>
    </row>
    <row r="16" spans="1:4" x14ac:dyDescent="0.2">
      <c r="A16" s="17" t="s">
        <v>24</v>
      </c>
      <c r="B16" s="5" t="s">
        <v>25</v>
      </c>
      <c r="C16" s="16"/>
      <c r="D16" s="69"/>
    </row>
    <row r="17" spans="1:4" x14ac:dyDescent="0.2">
      <c r="A17" s="17" t="s">
        <v>26</v>
      </c>
      <c r="B17" s="13" t="s">
        <v>27</v>
      </c>
      <c r="C17" s="14">
        <f>C5+C8+C11+C14+C15+C16</f>
        <v>5413.3304029936589</v>
      </c>
      <c r="D17" s="69"/>
    </row>
    <row r="18" spans="1:4" x14ac:dyDescent="0.2">
      <c r="A18" s="17" t="s">
        <v>28</v>
      </c>
      <c r="B18" s="5" t="s">
        <v>29</v>
      </c>
      <c r="C18" s="16">
        <v>10337075.4015</v>
      </c>
      <c r="D18" s="69"/>
    </row>
    <row r="19" spans="1:4" ht="28.5" x14ac:dyDescent="0.2">
      <c r="A19" s="18" t="s">
        <v>162</v>
      </c>
      <c r="B19" s="5" t="s">
        <v>30</v>
      </c>
      <c r="C19" s="16">
        <v>12357249.577</v>
      </c>
      <c r="D19" s="69"/>
    </row>
    <row r="20" spans="1:4" ht="28.5" x14ac:dyDescent="0.2">
      <c r="A20" s="18" t="s">
        <v>163</v>
      </c>
      <c r="B20" s="5" t="s">
        <v>31</v>
      </c>
      <c r="C20" s="16">
        <v>8316901.2259999998</v>
      </c>
      <c r="D20" s="69"/>
    </row>
    <row r="21" spans="1:4" x14ac:dyDescent="0.2">
      <c r="A21" s="17" t="s">
        <v>32</v>
      </c>
      <c r="B21" s="13" t="s">
        <v>33</v>
      </c>
      <c r="C21" s="35">
        <f>C17/C18</f>
        <v>5.236810405976276E-4</v>
      </c>
      <c r="D21" s="69"/>
    </row>
    <row r="22" spans="1:4" x14ac:dyDescent="0.2">
      <c r="A22" s="19"/>
      <c r="B22" s="5"/>
      <c r="C22" s="20"/>
      <c r="D22" s="69"/>
    </row>
    <row r="23" spans="1:4" ht="15" x14ac:dyDescent="0.25">
      <c r="A23" s="10" t="s">
        <v>34</v>
      </c>
      <c r="B23" s="5"/>
      <c r="C23" s="16"/>
      <c r="D23" s="69"/>
    </row>
    <row r="24" spans="1:4" x14ac:dyDescent="0.2">
      <c r="A24" s="17" t="s">
        <v>35</v>
      </c>
      <c r="B24" s="5" t="s">
        <v>36</v>
      </c>
      <c r="C24" s="16">
        <v>2196.8822513367959</v>
      </c>
      <c r="D24" s="69"/>
    </row>
    <row r="25" spans="1:4" x14ac:dyDescent="0.2">
      <c r="A25" s="17" t="s">
        <v>37</v>
      </c>
      <c r="B25" s="13"/>
      <c r="C25" s="14">
        <f>SUM(C26:C34)</f>
        <v>2324.3330980419983</v>
      </c>
      <c r="D25" s="69"/>
    </row>
    <row r="26" spans="1:4" x14ac:dyDescent="0.2">
      <c r="A26" s="19" t="s">
        <v>38</v>
      </c>
      <c r="B26" s="5" t="s">
        <v>39</v>
      </c>
      <c r="C26" s="16">
        <v>6.4396799999999983</v>
      </c>
      <c r="D26" s="69"/>
    </row>
    <row r="27" spans="1:4" x14ac:dyDescent="0.2">
      <c r="A27" s="19" t="s">
        <v>40</v>
      </c>
      <c r="B27" s="5" t="s">
        <v>41</v>
      </c>
      <c r="C27" s="16">
        <v>34.783556499999996</v>
      </c>
      <c r="D27" s="69"/>
    </row>
    <row r="28" spans="1:4" x14ac:dyDescent="0.2">
      <c r="A28" s="21" t="s">
        <v>42</v>
      </c>
      <c r="B28" s="5" t="s">
        <v>43</v>
      </c>
      <c r="C28" s="16">
        <v>0</v>
      </c>
      <c r="D28" s="69"/>
    </row>
    <row r="29" spans="1:4" x14ac:dyDescent="0.2">
      <c r="A29" s="21" t="s">
        <v>44</v>
      </c>
      <c r="B29" s="5" t="s">
        <v>45</v>
      </c>
      <c r="C29" s="16">
        <v>0</v>
      </c>
      <c r="D29" s="69"/>
    </row>
    <row r="30" spans="1:4" ht="28.5" x14ac:dyDescent="0.2">
      <c r="A30" s="22" t="s">
        <v>46</v>
      </c>
      <c r="B30" s="5" t="s">
        <v>47</v>
      </c>
      <c r="C30" s="16">
        <v>301.96472749000043</v>
      </c>
      <c r="D30" s="69"/>
    </row>
    <row r="31" spans="1:4" ht="28.5" x14ac:dyDescent="0.2">
      <c r="A31" s="22" t="s">
        <v>48</v>
      </c>
      <c r="B31" s="5" t="s">
        <v>49</v>
      </c>
      <c r="C31" s="16">
        <v>1981.1451340519977</v>
      </c>
      <c r="D31" s="69"/>
    </row>
    <row r="32" spans="1:4" ht="28.5" x14ac:dyDescent="0.2">
      <c r="A32" s="23" t="s">
        <v>50</v>
      </c>
      <c r="B32" s="5" t="s">
        <v>51</v>
      </c>
      <c r="C32" s="16">
        <v>0</v>
      </c>
      <c r="D32" s="69"/>
    </row>
    <row r="33" spans="1:4" ht="28.5" x14ac:dyDescent="0.2">
      <c r="A33" s="18" t="s">
        <v>52</v>
      </c>
      <c r="B33" s="5" t="s">
        <v>53</v>
      </c>
      <c r="C33" s="16">
        <v>0</v>
      </c>
      <c r="D33" s="69"/>
    </row>
    <row r="34" spans="1:4" x14ac:dyDescent="0.2">
      <c r="A34" s="15" t="s">
        <v>54</v>
      </c>
      <c r="B34" s="5" t="s">
        <v>55</v>
      </c>
      <c r="C34" s="16">
        <v>0</v>
      </c>
      <c r="D34" s="69"/>
    </row>
    <row r="35" spans="1:4" x14ac:dyDescent="0.2">
      <c r="A35" s="17" t="s">
        <v>56</v>
      </c>
      <c r="B35" s="13" t="s">
        <v>57</v>
      </c>
      <c r="C35" s="32">
        <f>C25/C20</f>
        <v>2.7947104755503781E-4</v>
      </c>
      <c r="D35" s="69"/>
    </row>
    <row r="36" spans="1:4" x14ac:dyDescent="0.2">
      <c r="A36" s="17" t="s">
        <v>58</v>
      </c>
      <c r="B36" s="13" t="s">
        <v>59</v>
      </c>
      <c r="C36" s="34"/>
      <c r="D36" s="69"/>
    </row>
    <row r="37" spans="1:4" ht="28.5" x14ac:dyDescent="0.2">
      <c r="A37" s="28" t="s">
        <v>60</v>
      </c>
      <c r="B37" s="13" t="s">
        <v>61</v>
      </c>
      <c r="C37" s="34">
        <v>0</v>
      </c>
      <c r="D37" s="69"/>
    </row>
    <row r="38" spans="1:4" x14ac:dyDescent="0.2">
      <c r="A38" s="28" t="s">
        <v>62</v>
      </c>
      <c r="B38" s="13" t="s">
        <v>63</v>
      </c>
      <c r="C38" s="33">
        <v>0</v>
      </c>
      <c r="D38" s="69"/>
    </row>
    <row r="39" spans="1:4" ht="28.5" x14ac:dyDescent="0.2">
      <c r="A39" s="28" t="s">
        <v>64</v>
      </c>
      <c r="B39" s="13" t="s">
        <v>65</v>
      </c>
      <c r="C39" s="32">
        <f>(C25-C38)/C20</f>
        <v>2.7947104755503781E-4</v>
      </c>
      <c r="D39" s="69"/>
    </row>
    <row r="40" spans="1:4" ht="15" x14ac:dyDescent="0.25">
      <c r="A40" s="24"/>
      <c r="B40" s="25"/>
      <c r="C40" s="31"/>
      <c r="D40" s="69"/>
    </row>
    <row r="41" spans="1:4" ht="15" x14ac:dyDescent="0.25">
      <c r="A41" s="10" t="s">
        <v>66</v>
      </c>
      <c r="B41" s="25"/>
      <c r="C41" s="31"/>
      <c r="D41" s="69"/>
    </row>
    <row r="42" spans="1:4" x14ac:dyDescent="0.2">
      <c r="A42" s="28" t="s">
        <v>67</v>
      </c>
      <c r="B42" s="13" t="s">
        <v>68</v>
      </c>
      <c r="C42" s="33">
        <f>C17+C25-C38</f>
        <v>7737.6635010356567</v>
      </c>
      <c r="D42" s="69"/>
    </row>
    <row r="43" spans="1:4" x14ac:dyDescent="0.2">
      <c r="A43" s="28" t="s">
        <v>69</v>
      </c>
      <c r="B43" s="13" t="s">
        <v>70</v>
      </c>
      <c r="C43" s="32">
        <f>C42/C18</f>
        <v>7.4853507404162444E-4</v>
      </c>
      <c r="D43" s="69"/>
    </row>
    <row r="44" spans="1:4" x14ac:dyDescent="0.2">
      <c r="A44" s="15"/>
      <c r="B44" s="5"/>
      <c r="C44" s="31"/>
      <c r="D44" s="69"/>
    </row>
    <row r="45" spans="1:4" ht="15" x14ac:dyDescent="0.25">
      <c r="A45" s="10" t="s">
        <v>71</v>
      </c>
      <c r="B45" s="25"/>
      <c r="C45" s="31"/>
      <c r="D45" s="69"/>
    </row>
    <row r="46" spans="1:4" ht="28.5" x14ac:dyDescent="0.2">
      <c r="A46" s="28" t="s">
        <v>167</v>
      </c>
      <c r="B46" s="13" t="s">
        <v>72</v>
      </c>
      <c r="C46" s="30"/>
      <c r="D46" s="69"/>
    </row>
    <row r="47" spans="1:4" x14ac:dyDescent="0.2">
      <c r="A47" s="28" t="s">
        <v>73</v>
      </c>
      <c r="B47" s="13" t="s">
        <v>74</v>
      </c>
      <c r="C47" s="30"/>
      <c r="D47" s="69"/>
    </row>
    <row r="48" spans="1:4" hidden="1" x14ac:dyDescent="0.2">
      <c r="A48" s="68" t="s">
        <v>152</v>
      </c>
      <c r="B48" s="68"/>
      <c r="C48" s="68"/>
    </row>
  </sheetData>
  <mergeCells count="4">
    <mergeCell ref="A1:C1"/>
    <mergeCell ref="A2:C2"/>
    <mergeCell ref="A48:C48"/>
    <mergeCell ref="D1:D47"/>
  </mergeCells>
  <conditionalFormatting sqref="A37">
    <cfRule type="cellIs" dxfId="1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rightToLeft="1" workbookViewId="0"/>
  </sheetViews>
  <sheetFormatPr defaultColWidth="0" defaultRowHeight="14.25" zeroHeight="1" x14ac:dyDescent="0.2"/>
  <cols>
    <col min="1" max="1" width="54.875" customWidth="1"/>
    <col min="2" max="2" width="28.875" customWidth="1"/>
    <col min="3" max="3" width="0" hidden="1" customWidth="1"/>
    <col min="4" max="16384" width="9" hidden="1"/>
  </cols>
  <sheetData>
    <row r="1" spans="1:3" ht="25.5" customHeight="1" x14ac:dyDescent="0.2">
      <c r="C1" s="72" t="s">
        <v>152</v>
      </c>
    </row>
    <row r="2" spans="1:3" ht="15.75" x14ac:dyDescent="0.2">
      <c r="A2" s="71" t="s">
        <v>165</v>
      </c>
      <c r="B2" s="71"/>
      <c r="C2" s="72"/>
    </row>
    <row r="3" spans="1:3" ht="18" x14ac:dyDescent="0.25">
      <c r="A3" s="70" t="s">
        <v>78</v>
      </c>
      <c r="B3" s="70"/>
      <c r="C3" s="72"/>
    </row>
    <row r="4" spans="1:3" x14ac:dyDescent="0.2">
      <c r="A4" s="39"/>
      <c r="B4" s="40" t="s">
        <v>122</v>
      </c>
      <c r="C4" s="72"/>
    </row>
    <row r="5" spans="1:3" x14ac:dyDescent="0.2">
      <c r="A5" s="41" t="s">
        <v>123</v>
      </c>
      <c r="B5" s="61"/>
      <c r="C5" s="72"/>
    </row>
    <row r="6" spans="1:3" x14ac:dyDescent="0.2">
      <c r="A6" s="43" t="s">
        <v>124</v>
      </c>
      <c r="B6" s="42"/>
      <c r="C6" s="72"/>
    </row>
    <row r="7" spans="1:3" x14ac:dyDescent="0.2">
      <c r="A7" s="44" t="s">
        <v>141</v>
      </c>
      <c r="B7" s="45" t="s">
        <v>75</v>
      </c>
      <c r="C7" s="72"/>
    </row>
    <row r="8" spans="1:3" x14ac:dyDescent="0.2">
      <c r="A8" s="44" t="s">
        <v>142</v>
      </c>
      <c r="B8" s="45" t="s">
        <v>75</v>
      </c>
      <c r="C8" s="72"/>
    </row>
    <row r="9" spans="1:3" x14ac:dyDescent="0.2">
      <c r="A9" s="44" t="s">
        <v>89</v>
      </c>
      <c r="B9" s="45" t="s">
        <v>75</v>
      </c>
      <c r="C9" s="72"/>
    </row>
    <row r="10" spans="1:3" x14ac:dyDescent="0.2">
      <c r="A10" s="41" t="s">
        <v>125</v>
      </c>
      <c r="B10" s="61"/>
      <c r="C10" s="72"/>
    </row>
    <row r="11" spans="1:3" x14ac:dyDescent="0.2">
      <c r="A11" s="46" t="s">
        <v>126</v>
      </c>
      <c r="B11" s="47">
        <v>1045.2785937299993</v>
      </c>
      <c r="C11" s="72"/>
    </row>
    <row r="12" spans="1:3" x14ac:dyDescent="0.2">
      <c r="A12" s="46" t="s">
        <v>127</v>
      </c>
      <c r="B12" s="47">
        <v>202.02424268699946</v>
      </c>
      <c r="C12" s="72"/>
    </row>
    <row r="13" spans="1:3" x14ac:dyDescent="0.2">
      <c r="A13" s="46" t="s">
        <v>157</v>
      </c>
      <c r="B13" s="47">
        <v>102.17101281599901</v>
      </c>
      <c r="C13" s="72"/>
    </row>
    <row r="14" spans="1:3" x14ac:dyDescent="0.2">
      <c r="A14" s="46" t="s">
        <v>128</v>
      </c>
      <c r="B14" s="47">
        <v>91.924453622995202</v>
      </c>
      <c r="C14" s="72"/>
    </row>
    <row r="15" spans="1:3" x14ac:dyDescent="0.2">
      <c r="A15" s="46" t="s">
        <v>154</v>
      </c>
      <c r="B15" s="47">
        <v>88.365028828999584</v>
      </c>
      <c r="C15" s="72"/>
    </row>
    <row r="16" spans="1:3" x14ac:dyDescent="0.2">
      <c r="A16" s="46" t="s">
        <v>98</v>
      </c>
      <c r="B16" s="47">
        <v>72.077399711999277</v>
      </c>
      <c r="C16" s="72"/>
    </row>
    <row r="17" spans="1:3" x14ac:dyDescent="0.2">
      <c r="A17" s="41" t="s">
        <v>129</v>
      </c>
      <c r="B17" s="51">
        <f>SUM(B11:B16)</f>
        <v>1601.8407313969922</v>
      </c>
      <c r="C17" s="72"/>
    </row>
    <row r="18" spans="1:3" x14ac:dyDescent="0.2">
      <c r="A18" s="48"/>
      <c r="B18" s="42"/>
      <c r="C18" s="72"/>
    </row>
    <row r="19" spans="1:3" x14ac:dyDescent="0.2">
      <c r="A19" s="41" t="s">
        <v>130</v>
      </c>
      <c r="B19" s="61"/>
      <c r="C19" s="72"/>
    </row>
    <row r="20" spans="1:3" x14ac:dyDescent="0.2">
      <c r="A20" s="41" t="s">
        <v>124</v>
      </c>
      <c r="B20" s="61"/>
      <c r="C20" s="72"/>
    </row>
    <row r="21" spans="1:3" x14ac:dyDescent="0.2">
      <c r="A21" s="46" t="s">
        <v>143</v>
      </c>
      <c r="B21" s="45" t="s">
        <v>75</v>
      </c>
      <c r="C21" s="72"/>
    </row>
    <row r="22" spans="1:3" x14ac:dyDescent="0.2">
      <c r="A22" s="46" t="s">
        <v>144</v>
      </c>
      <c r="B22" s="45" t="s">
        <v>75</v>
      </c>
      <c r="C22" s="72"/>
    </row>
    <row r="23" spans="1:3" x14ac:dyDescent="0.2">
      <c r="A23" s="46" t="s">
        <v>89</v>
      </c>
      <c r="B23" s="45" t="s">
        <v>75</v>
      </c>
      <c r="C23" s="72"/>
    </row>
    <row r="24" spans="1:3" x14ac:dyDescent="0.2">
      <c r="A24" s="41" t="s">
        <v>125</v>
      </c>
      <c r="B24" s="61"/>
      <c r="C24" s="72"/>
    </row>
    <row r="25" spans="1:3" x14ac:dyDescent="0.2">
      <c r="A25" s="46" t="s">
        <v>143</v>
      </c>
      <c r="B25" s="47"/>
      <c r="C25" s="72"/>
    </row>
    <row r="26" spans="1:3" x14ac:dyDescent="0.2">
      <c r="A26" s="44" t="s">
        <v>144</v>
      </c>
      <c r="B26" s="45" t="s">
        <v>75</v>
      </c>
      <c r="C26" s="72"/>
    </row>
    <row r="27" spans="1:3" x14ac:dyDescent="0.2">
      <c r="A27" s="44" t="s">
        <v>89</v>
      </c>
      <c r="B27" s="45" t="s">
        <v>75</v>
      </c>
      <c r="C27" s="72"/>
    </row>
    <row r="28" spans="1:3" x14ac:dyDescent="0.2">
      <c r="A28" s="41" t="s">
        <v>131</v>
      </c>
      <c r="B28" s="51">
        <f>SUM(B25:B27)</f>
        <v>0</v>
      </c>
      <c r="C28" s="72"/>
    </row>
    <row r="29" spans="1:3" x14ac:dyDescent="0.2">
      <c r="A29" s="44"/>
      <c r="B29" s="42"/>
      <c r="C29" s="72"/>
    </row>
    <row r="30" spans="1:3" x14ac:dyDescent="0.2">
      <c r="A30" s="41" t="s">
        <v>132</v>
      </c>
      <c r="B30" s="61"/>
      <c r="C30" s="72"/>
    </row>
    <row r="31" spans="1:3" x14ac:dyDescent="0.2">
      <c r="A31" s="44" t="s">
        <v>87</v>
      </c>
      <c r="B31" s="47">
        <v>2.5266715966666666</v>
      </c>
      <c r="C31" s="72"/>
    </row>
    <row r="32" spans="1:3" x14ac:dyDescent="0.2">
      <c r="A32" s="44" t="s">
        <v>88</v>
      </c>
      <c r="B32" s="45" t="s">
        <v>75</v>
      </c>
      <c r="C32" s="72"/>
    </row>
    <row r="33" spans="1:3" x14ac:dyDescent="0.2">
      <c r="A33" s="44" t="s">
        <v>89</v>
      </c>
      <c r="B33" s="45" t="s">
        <v>75</v>
      </c>
      <c r="C33" s="72"/>
    </row>
    <row r="34" spans="1:3" x14ac:dyDescent="0.2">
      <c r="A34" s="41" t="s">
        <v>133</v>
      </c>
      <c r="B34" s="51">
        <f>SUM(B31:B33)</f>
        <v>2.5266715966666666</v>
      </c>
      <c r="C34" s="72"/>
    </row>
    <row r="35" spans="1:3" x14ac:dyDescent="0.2">
      <c r="A35" s="43"/>
      <c r="B35" s="42"/>
      <c r="C35" s="72"/>
    </row>
    <row r="36" spans="1:3" x14ac:dyDescent="0.2">
      <c r="A36" s="41" t="s">
        <v>134</v>
      </c>
      <c r="B36" s="61"/>
      <c r="C36" s="72"/>
    </row>
    <row r="37" spans="1:3" x14ac:dyDescent="0.2">
      <c r="A37" s="44" t="s">
        <v>87</v>
      </c>
      <c r="B37" s="45" t="s">
        <v>75</v>
      </c>
      <c r="C37" s="72"/>
    </row>
    <row r="38" spans="1:3" x14ac:dyDescent="0.2">
      <c r="A38" s="44" t="s">
        <v>88</v>
      </c>
      <c r="B38" s="45" t="s">
        <v>75</v>
      </c>
      <c r="C38" s="72"/>
    </row>
    <row r="39" spans="1:3" x14ac:dyDescent="0.2">
      <c r="A39" s="44" t="s">
        <v>89</v>
      </c>
      <c r="B39" s="45" t="s">
        <v>75</v>
      </c>
      <c r="C39" s="72"/>
    </row>
    <row r="40" spans="1:3" x14ac:dyDescent="0.2">
      <c r="A40" s="41" t="s">
        <v>135</v>
      </c>
      <c r="B40" s="49" t="s">
        <v>75</v>
      </c>
      <c r="C40" s="72"/>
    </row>
    <row r="41" spans="1:3" x14ac:dyDescent="0.2">
      <c r="A41" s="44"/>
      <c r="B41" s="42"/>
      <c r="C41" s="72"/>
    </row>
    <row r="42" spans="1:3" x14ac:dyDescent="0.2">
      <c r="A42" s="41" t="s">
        <v>136</v>
      </c>
      <c r="B42" s="62">
        <v>3808.9629999999997</v>
      </c>
      <c r="C42" s="72"/>
    </row>
    <row r="43" spans="1:3" x14ac:dyDescent="0.2">
      <c r="A43" s="43"/>
      <c r="B43" s="42"/>
      <c r="C43" s="72"/>
    </row>
    <row r="44" spans="1:3" x14ac:dyDescent="0.2">
      <c r="A44" s="41" t="s">
        <v>137</v>
      </c>
      <c r="B44" s="61"/>
      <c r="C44" s="72"/>
    </row>
    <row r="45" spans="1:3" x14ac:dyDescent="0.2">
      <c r="A45" s="44" t="s">
        <v>87</v>
      </c>
      <c r="B45" s="45" t="s">
        <v>75</v>
      </c>
      <c r="C45" s="72"/>
    </row>
    <row r="46" spans="1:3" x14ac:dyDescent="0.2">
      <c r="A46" s="44" t="s">
        <v>88</v>
      </c>
      <c r="B46" s="45" t="s">
        <v>75</v>
      </c>
      <c r="C46" s="72"/>
    </row>
    <row r="47" spans="1:3" x14ac:dyDescent="0.2">
      <c r="A47" s="44" t="s">
        <v>89</v>
      </c>
      <c r="B47" s="45" t="s">
        <v>75</v>
      </c>
      <c r="C47" s="72"/>
    </row>
    <row r="48" spans="1:3" x14ac:dyDescent="0.2">
      <c r="A48" s="41" t="s">
        <v>138</v>
      </c>
      <c r="B48" s="49" t="s">
        <v>75</v>
      </c>
      <c r="C48" s="72"/>
    </row>
    <row r="49" spans="1:3" x14ac:dyDescent="0.2">
      <c r="A49" s="44"/>
      <c r="B49" s="42"/>
      <c r="C49" s="72"/>
    </row>
    <row r="50" spans="1:3" x14ac:dyDescent="0.2">
      <c r="A50" s="41" t="s">
        <v>139</v>
      </c>
      <c r="B50" s="61"/>
      <c r="C50" s="72"/>
    </row>
    <row r="51" spans="1:3" x14ac:dyDescent="0.2">
      <c r="A51" s="44" t="s">
        <v>87</v>
      </c>
      <c r="B51" s="45" t="s">
        <v>75</v>
      </c>
      <c r="C51" s="72"/>
    </row>
    <row r="52" spans="1:3" x14ac:dyDescent="0.2">
      <c r="A52" s="44" t="s">
        <v>88</v>
      </c>
      <c r="B52" s="45" t="s">
        <v>75</v>
      </c>
      <c r="C52" s="72"/>
    </row>
    <row r="53" spans="1:3" x14ac:dyDescent="0.2">
      <c r="A53" s="44" t="s">
        <v>89</v>
      </c>
      <c r="B53" s="45" t="s">
        <v>75</v>
      </c>
      <c r="C53" s="72"/>
    </row>
    <row r="54" spans="1:3" x14ac:dyDescent="0.2">
      <c r="A54" s="41" t="s">
        <v>140</v>
      </c>
      <c r="B54" s="49" t="s">
        <v>75</v>
      </c>
      <c r="C54" s="72"/>
    </row>
    <row r="55" spans="1:3" x14ac:dyDescent="0.2">
      <c r="A55" s="43"/>
      <c r="B55" s="42"/>
      <c r="C55" s="72"/>
    </row>
    <row r="56" spans="1:3" x14ac:dyDescent="0.2">
      <c r="A56" s="41" t="s">
        <v>145</v>
      </c>
      <c r="B56" s="63">
        <f>B17+B28+B42+B34</f>
        <v>5413.330402993658</v>
      </c>
      <c r="C56" s="72"/>
    </row>
    <row r="57" spans="1:3" hidden="1" x14ac:dyDescent="0.2">
      <c r="A57" s="68" t="s">
        <v>152</v>
      </c>
      <c r="B57" s="68"/>
    </row>
    <row r="58" spans="1:3" ht="15.75" hidden="1" x14ac:dyDescent="0.2">
      <c r="B58" s="38"/>
    </row>
  </sheetData>
  <mergeCells count="4">
    <mergeCell ref="A3:B3"/>
    <mergeCell ref="A2:B2"/>
    <mergeCell ref="A57:B57"/>
    <mergeCell ref="C1:C5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rightToLeft="1" workbookViewId="0"/>
  </sheetViews>
  <sheetFormatPr defaultColWidth="0" defaultRowHeight="14.25" zeroHeight="1" x14ac:dyDescent="0.2"/>
  <cols>
    <col min="1" max="1" width="54.875" customWidth="1"/>
    <col min="2" max="2" width="28.875" style="37" customWidth="1"/>
    <col min="3" max="3" width="0" hidden="1" customWidth="1"/>
    <col min="4" max="16384" width="9" hidden="1"/>
  </cols>
  <sheetData>
    <row r="1" spans="1:3" ht="24" customHeight="1" x14ac:dyDescent="0.2">
      <c r="B1"/>
      <c r="C1" s="72" t="s">
        <v>152</v>
      </c>
    </row>
    <row r="2" spans="1:3" ht="15.75" x14ac:dyDescent="0.2">
      <c r="A2" s="71" t="s">
        <v>164</v>
      </c>
      <c r="B2" s="71"/>
      <c r="C2" s="72"/>
    </row>
    <row r="3" spans="1:3" ht="18" x14ac:dyDescent="0.25">
      <c r="A3" s="70" t="s">
        <v>78</v>
      </c>
      <c r="B3" s="70"/>
      <c r="C3" s="72"/>
    </row>
    <row r="4" spans="1:3" x14ac:dyDescent="0.2">
      <c r="A4" s="39"/>
      <c r="B4" s="40" t="s">
        <v>79</v>
      </c>
      <c r="C4" s="72"/>
    </row>
    <row r="5" spans="1:3" x14ac:dyDescent="0.2">
      <c r="A5" s="41" t="s">
        <v>80</v>
      </c>
      <c r="B5" s="49"/>
      <c r="C5" s="72"/>
    </row>
    <row r="6" spans="1:3" x14ac:dyDescent="0.2">
      <c r="A6" s="46" t="s">
        <v>81</v>
      </c>
      <c r="B6" s="50">
        <v>6.4396800000000001</v>
      </c>
      <c r="C6" s="72"/>
    </row>
    <row r="7" spans="1:3" x14ac:dyDescent="0.2">
      <c r="A7" s="41" t="s">
        <v>82</v>
      </c>
      <c r="B7" s="51">
        <f>SUM(B6:B6)</f>
        <v>6.4396800000000001</v>
      </c>
      <c r="C7" s="72"/>
    </row>
    <row r="8" spans="1:3" x14ac:dyDescent="0.2">
      <c r="A8" s="46"/>
      <c r="B8" s="52"/>
      <c r="C8" s="72"/>
    </row>
    <row r="9" spans="1:3" x14ac:dyDescent="0.2">
      <c r="A9" s="41" t="s">
        <v>83</v>
      </c>
      <c r="B9" s="49"/>
      <c r="C9" s="72"/>
    </row>
    <row r="10" spans="1:3" x14ac:dyDescent="0.2">
      <c r="A10" s="46" t="s">
        <v>84</v>
      </c>
      <c r="B10" s="50">
        <v>34.783556499999996</v>
      </c>
      <c r="C10" s="72"/>
    </row>
    <row r="11" spans="1:3" x14ac:dyDescent="0.2">
      <c r="A11" s="46"/>
      <c r="B11" s="52"/>
      <c r="C11" s="72"/>
    </row>
    <row r="12" spans="1:3" x14ac:dyDescent="0.2">
      <c r="A12" s="41" t="s">
        <v>85</v>
      </c>
      <c r="B12" s="51">
        <f>B10</f>
        <v>34.783556499999996</v>
      </c>
      <c r="C12" s="72"/>
    </row>
    <row r="13" spans="1:3" x14ac:dyDescent="0.2">
      <c r="A13" s="46"/>
      <c r="B13" s="52"/>
      <c r="C13" s="72"/>
    </row>
    <row r="14" spans="1:3" x14ac:dyDescent="0.2">
      <c r="A14" s="44" t="s">
        <v>86</v>
      </c>
      <c r="B14" s="52"/>
      <c r="C14" s="72"/>
    </row>
    <row r="15" spans="1:3" x14ac:dyDescent="0.2">
      <c r="A15" s="44" t="s">
        <v>87</v>
      </c>
      <c r="B15" s="52"/>
      <c r="C15" s="72"/>
    </row>
    <row r="16" spans="1:3" x14ac:dyDescent="0.2">
      <c r="A16" s="44" t="s">
        <v>88</v>
      </c>
      <c r="B16" s="52"/>
      <c r="C16" s="72"/>
    </row>
    <row r="17" spans="1:3" x14ac:dyDescent="0.2">
      <c r="A17" s="44" t="s">
        <v>89</v>
      </c>
      <c r="B17" s="52"/>
      <c r="C17" s="72"/>
    </row>
    <row r="18" spans="1:3" x14ac:dyDescent="0.2">
      <c r="A18" s="44"/>
      <c r="B18" s="52"/>
      <c r="C18" s="72"/>
    </row>
    <row r="19" spans="1:3" x14ac:dyDescent="0.2">
      <c r="A19" s="41" t="s">
        <v>90</v>
      </c>
      <c r="B19" s="49" t="s">
        <v>75</v>
      </c>
      <c r="C19" s="72"/>
    </row>
    <row r="20" spans="1:3" x14ac:dyDescent="0.2">
      <c r="A20" s="43"/>
      <c r="B20" s="52"/>
      <c r="C20" s="72"/>
    </row>
    <row r="21" spans="1:3" x14ac:dyDescent="0.2">
      <c r="A21" s="44" t="s">
        <v>91</v>
      </c>
      <c r="B21" s="52" t="s">
        <v>75</v>
      </c>
      <c r="C21" s="72"/>
    </row>
    <row r="22" spans="1:3" x14ac:dyDescent="0.2">
      <c r="A22" s="44" t="s">
        <v>87</v>
      </c>
      <c r="B22" s="52" t="s">
        <v>75</v>
      </c>
      <c r="C22" s="72"/>
    </row>
    <row r="23" spans="1:3" x14ac:dyDescent="0.2">
      <c r="A23" s="44" t="s">
        <v>88</v>
      </c>
      <c r="B23" s="52" t="s">
        <v>75</v>
      </c>
      <c r="C23" s="72"/>
    </row>
    <row r="24" spans="1:3" x14ac:dyDescent="0.2">
      <c r="A24" s="44" t="s">
        <v>89</v>
      </c>
      <c r="B24" s="52" t="s">
        <v>75</v>
      </c>
      <c r="C24" s="72"/>
    </row>
    <row r="25" spans="1:3" x14ac:dyDescent="0.2">
      <c r="A25" s="44" t="s">
        <v>92</v>
      </c>
      <c r="B25" s="52"/>
      <c r="C25" s="72"/>
    </row>
    <row r="26" spans="1:3" x14ac:dyDescent="0.2">
      <c r="A26" s="43"/>
      <c r="B26" s="52"/>
      <c r="C26" s="72"/>
    </row>
    <row r="27" spans="1:3" x14ac:dyDescent="0.2">
      <c r="A27" s="41" t="s">
        <v>93</v>
      </c>
      <c r="B27" s="49" t="s">
        <v>75</v>
      </c>
      <c r="C27" s="72"/>
    </row>
    <row r="28" spans="1:3" x14ac:dyDescent="0.2">
      <c r="A28" s="43"/>
      <c r="B28" s="52"/>
      <c r="C28" s="72"/>
    </row>
    <row r="29" spans="1:3" ht="25.5" x14ac:dyDescent="0.2">
      <c r="A29" s="41" t="s">
        <v>94</v>
      </c>
      <c r="B29" s="49"/>
      <c r="C29" s="72"/>
    </row>
    <row r="30" spans="1:3" x14ac:dyDescent="0.2">
      <c r="A30" s="44" t="s">
        <v>95</v>
      </c>
      <c r="B30" s="53">
        <v>572.98033830899988</v>
      </c>
      <c r="C30" s="72"/>
    </row>
    <row r="31" spans="1:3" x14ac:dyDescent="0.2">
      <c r="A31" s="44" t="s">
        <v>96</v>
      </c>
      <c r="B31" s="53">
        <v>508.61657220699988</v>
      </c>
      <c r="C31" s="72"/>
    </row>
    <row r="32" spans="1:3" x14ac:dyDescent="0.2">
      <c r="A32" s="44" t="s">
        <v>97</v>
      </c>
      <c r="B32" s="53">
        <v>357.06317589199972</v>
      </c>
      <c r="C32" s="72"/>
    </row>
    <row r="33" spans="1:3" x14ac:dyDescent="0.2">
      <c r="A33" s="44" t="s">
        <v>98</v>
      </c>
      <c r="B33" s="53">
        <v>542.48504764399968</v>
      </c>
      <c r="C33" s="72"/>
    </row>
    <row r="34" spans="1:3" x14ac:dyDescent="0.2">
      <c r="A34" s="43"/>
      <c r="B34" s="53"/>
      <c r="C34" s="72"/>
    </row>
    <row r="35" spans="1:3" x14ac:dyDescent="0.2">
      <c r="A35" s="43"/>
      <c r="B35" s="53"/>
      <c r="C35" s="72"/>
    </row>
    <row r="36" spans="1:3" x14ac:dyDescent="0.2">
      <c r="A36" s="43"/>
      <c r="B36" s="53"/>
      <c r="C36" s="72"/>
    </row>
    <row r="37" spans="1:3" x14ac:dyDescent="0.2">
      <c r="A37" s="41" t="s">
        <v>99</v>
      </c>
      <c r="B37" s="54">
        <f>SUM(B30:B36)</f>
        <v>1981.1451340519991</v>
      </c>
      <c r="C37" s="72"/>
    </row>
    <row r="38" spans="1:3" x14ac:dyDescent="0.2">
      <c r="A38" s="43"/>
      <c r="B38" s="55"/>
      <c r="C38" s="72"/>
    </row>
    <row r="39" spans="1:3" ht="25.5" x14ac:dyDescent="0.2">
      <c r="A39" s="56" t="s">
        <v>100</v>
      </c>
      <c r="B39" s="57"/>
      <c r="C39" s="72"/>
    </row>
    <row r="40" spans="1:3" x14ac:dyDescent="0.2">
      <c r="A40" s="44" t="s">
        <v>101</v>
      </c>
      <c r="B40" s="58">
        <v>127.20167927100017</v>
      </c>
      <c r="C40" s="72"/>
    </row>
    <row r="41" spans="1:3" x14ac:dyDescent="0.2">
      <c r="A41" s="44" t="s">
        <v>102</v>
      </c>
      <c r="B41" s="58">
        <v>97.868398173000031</v>
      </c>
      <c r="C41" s="72"/>
    </row>
    <row r="42" spans="1:3" x14ac:dyDescent="0.2">
      <c r="A42" s="44" t="s">
        <v>161</v>
      </c>
      <c r="B42" s="58">
        <v>29.472730807999998</v>
      </c>
      <c r="C42" s="72"/>
    </row>
    <row r="43" spans="1:3" x14ac:dyDescent="0.2">
      <c r="A43" s="44" t="s">
        <v>103</v>
      </c>
      <c r="B43" s="58">
        <v>23.879022196999966</v>
      </c>
      <c r="C43" s="72"/>
    </row>
    <row r="44" spans="1:3" x14ac:dyDescent="0.2">
      <c r="A44" s="44" t="s">
        <v>153</v>
      </c>
      <c r="B44" s="58">
        <v>23.542897041000003</v>
      </c>
      <c r="C44" s="72"/>
    </row>
    <row r="45" spans="1:3" x14ac:dyDescent="0.2">
      <c r="A45" s="56" t="s">
        <v>104</v>
      </c>
      <c r="B45" s="57">
        <f>SUM(B40:B44)</f>
        <v>301.9647274900002</v>
      </c>
      <c r="C45" s="72"/>
    </row>
    <row r="46" spans="1:3" x14ac:dyDescent="0.2">
      <c r="A46" s="43"/>
      <c r="B46" s="58"/>
      <c r="C46" s="72"/>
    </row>
    <row r="47" spans="1:3" ht="38.25" x14ac:dyDescent="0.2">
      <c r="A47" s="56" t="s">
        <v>105</v>
      </c>
      <c r="B47" s="57"/>
      <c r="C47" s="72"/>
    </row>
    <row r="48" spans="1:3" x14ac:dyDescent="0.2">
      <c r="A48" s="43"/>
      <c r="B48" s="58"/>
      <c r="C48" s="72"/>
    </row>
    <row r="49" spans="1:3" x14ac:dyDescent="0.2">
      <c r="A49" s="44" t="s">
        <v>106</v>
      </c>
      <c r="B49" s="58"/>
      <c r="C49" s="72"/>
    </row>
    <row r="50" spans="1:3" x14ac:dyDescent="0.2">
      <c r="A50" s="44" t="s">
        <v>107</v>
      </c>
      <c r="B50" s="58" t="s">
        <v>75</v>
      </c>
      <c r="C50" s="72"/>
    </row>
    <row r="51" spans="1:3" x14ac:dyDescent="0.2">
      <c r="A51" s="44" t="s">
        <v>108</v>
      </c>
      <c r="B51" s="58" t="s">
        <v>75</v>
      </c>
      <c r="C51" s="72"/>
    </row>
    <row r="52" spans="1:3" x14ac:dyDescent="0.2">
      <c r="A52" s="44" t="s">
        <v>89</v>
      </c>
      <c r="B52" s="58"/>
      <c r="C52" s="72"/>
    </row>
    <row r="53" spans="1:3" x14ac:dyDescent="0.2">
      <c r="A53" s="56" t="s">
        <v>109</v>
      </c>
      <c r="B53" s="57" t="s">
        <v>75</v>
      </c>
      <c r="C53" s="72"/>
    </row>
    <row r="54" spans="1:3" x14ac:dyDescent="0.2">
      <c r="A54" s="43"/>
      <c r="B54" s="58"/>
      <c r="C54" s="72"/>
    </row>
    <row r="55" spans="1:3" ht="25.5" x14ac:dyDescent="0.2">
      <c r="A55" s="56" t="s">
        <v>110</v>
      </c>
      <c r="B55" s="57"/>
      <c r="C55" s="72"/>
    </row>
    <row r="56" spans="1:3" x14ac:dyDescent="0.2">
      <c r="A56" s="43"/>
      <c r="B56" s="58"/>
      <c r="C56" s="72"/>
    </row>
    <row r="57" spans="1:3" x14ac:dyDescent="0.2">
      <c r="A57" s="44" t="s">
        <v>107</v>
      </c>
      <c r="B57" s="58" t="s">
        <v>75</v>
      </c>
      <c r="C57" s="72"/>
    </row>
    <row r="58" spans="1:3" x14ac:dyDescent="0.2">
      <c r="A58" s="44" t="s">
        <v>108</v>
      </c>
      <c r="B58" s="58" t="s">
        <v>75</v>
      </c>
      <c r="C58" s="72"/>
    </row>
    <row r="59" spans="1:3" x14ac:dyDescent="0.2">
      <c r="A59" s="44" t="s">
        <v>89</v>
      </c>
      <c r="B59" s="58" t="s">
        <v>75</v>
      </c>
      <c r="C59" s="72"/>
    </row>
    <row r="60" spans="1:3" x14ac:dyDescent="0.2">
      <c r="A60" s="56" t="s">
        <v>111</v>
      </c>
      <c r="B60" s="57" t="s">
        <v>75</v>
      </c>
      <c r="C60" s="72"/>
    </row>
    <row r="61" spans="1:3" x14ac:dyDescent="0.2">
      <c r="A61" s="43"/>
      <c r="B61" s="58"/>
      <c r="C61" s="72"/>
    </row>
    <row r="62" spans="1:3" x14ac:dyDescent="0.2">
      <c r="A62" s="56" t="s">
        <v>112</v>
      </c>
      <c r="B62" s="57"/>
      <c r="C62" s="72"/>
    </row>
    <row r="63" spans="1:3" x14ac:dyDescent="0.2">
      <c r="A63" s="44" t="s">
        <v>107</v>
      </c>
      <c r="B63" s="58" t="s">
        <v>75</v>
      </c>
      <c r="C63" s="72"/>
    </row>
    <row r="64" spans="1:3" x14ac:dyDescent="0.2">
      <c r="A64" s="44" t="s">
        <v>113</v>
      </c>
      <c r="B64" s="58" t="s">
        <v>75</v>
      </c>
      <c r="C64" s="72"/>
    </row>
    <row r="65" spans="1:3" x14ac:dyDescent="0.2">
      <c r="A65" s="44" t="s">
        <v>89</v>
      </c>
      <c r="B65" s="58" t="s">
        <v>75</v>
      </c>
      <c r="C65" s="72"/>
    </row>
    <row r="66" spans="1:3" x14ac:dyDescent="0.2">
      <c r="A66" s="56" t="s">
        <v>114</v>
      </c>
      <c r="B66" s="57" t="s">
        <v>75</v>
      </c>
      <c r="C66" s="72"/>
    </row>
    <row r="67" spans="1:3" x14ac:dyDescent="0.2">
      <c r="A67" s="43"/>
      <c r="B67" s="58"/>
      <c r="C67" s="72"/>
    </row>
    <row r="68" spans="1:3" x14ac:dyDescent="0.2">
      <c r="A68" s="56" t="s">
        <v>115</v>
      </c>
      <c r="B68" s="59">
        <f>B7+B12+B37+B45</f>
        <v>2324.3330980419992</v>
      </c>
      <c r="C68" s="72"/>
    </row>
    <row r="69" spans="1:3" x14ac:dyDescent="0.2">
      <c r="A69" s="56" t="s">
        <v>116</v>
      </c>
      <c r="B69" s="57"/>
      <c r="C69" s="72"/>
    </row>
    <row r="70" spans="1:3" x14ac:dyDescent="0.2">
      <c r="A70" s="44" t="s">
        <v>154</v>
      </c>
      <c r="B70" s="53">
        <v>479.33163963730669</v>
      </c>
      <c r="C70" s="72"/>
    </row>
    <row r="71" spans="1:3" x14ac:dyDescent="0.2">
      <c r="A71" s="44" t="s">
        <v>118</v>
      </c>
      <c r="B71" s="53">
        <v>455.41446318774592</v>
      </c>
      <c r="C71" s="72"/>
    </row>
    <row r="72" spans="1:3" x14ac:dyDescent="0.2">
      <c r="A72" s="44" t="s">
        <v>119</v>
      </c>
      <c r="B72" s="53">
        <v>434.00208692181832</v>
      </c>
      <c r="C72" s="72"/>
    </row>
    <row r="73" spans="1:3" x14ac:dyDescent="0.2">
      <c r="A73" s="44" t="s">
        <v>117</v>
      </c>
      <c r="B73" s="53">
        <v>395.37892921306815</v>
      </c>
      <c r="C73" s="72"/>
    </row>
    <row r="74" spans="1:3" x14ac:dyDescent="0.2">
      <c r="A74" s="44" t="s">
        <v>155</v>
      </c>
      <c r="B74" s="53">
        <v>283.42230000000001</v>
      </c>
      <c r="C74" s="72"/>
    </row>
    <row r="75" spans="1:3" x14ac:dyDescent="0.2">
      <c r="A75" s="44" t="s">
        <v>156</v>
      </c>
      <c r="B75" s="53">
        <v>149.33283237685663</v>
      </c>
      <c r="C75" s="72"/>
    </row>
    <row r="76" spans="1:3" x14ac:dyDescent="0.2">
      <c r="A76" s="56" t="s">
        <v>120</v>
      </c>
      <c r="B76" s="59">
        <f>SUM(B70:B75)</f>
        <v>2196.8822513367959</v>
      </c>
      <c r="C76" s="72"/>
    </row>
    <row r="77" spans="1:3" x14ac:dyDescent="0.2">
      <c r="A77" s="43"/>
      <c r="B77" s="60"/>
      <c r="C77" s="72"/>
    </row>
    <row r="78" spans="1:3" x14ac:dyDescent="0.2">
      <c r="A78" s="56" t="s">
        <v>121</v>
      </c>
      <c r="B78" s="59">
        <v>8316901.2259999998</v>
      </c>
      <c r="C78" s="72"/>
    </row>
    <row r="79" spans="1:3" hidden="1" x14ac:dyDescent="0.2">
      <c r="A79" s="68" t="s">
        <v>152</v>
      </c>
      <c r="B79" s="68"/>
    </row>
  </sheetData>
  <mergeCells count="4">
    <mergeCell ref="A3:B3"/>
    <mergeCell ref="A2:B2"/>
    <mergeCell ref="A79:B79"/>
    <mergeCell ref="C1:C7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/>
  <dimension ref="A1:L49"/>
  <sheetViews>
    <sheetView rightToLeft="1"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C1"/>
    </sheetView>
  </sheetViews>
  <sheetFormatPr defaultColWidth="0" defaultRowHeight="14.25" zeroHeight="1" x14ac:dyDescent="0.2"/>
  <cols>
    <col min="1" max="1" width="77.75" bestFit="1" customWidth="1"/>
    <col min="2" max="2" width="6.125" style="26" customWidth="1"/>
    <col min="3" max="4" width="16.625" style="27" bestFit="1" customWidth="1"/>
    <col min="5" max="6" width="14" style="27" bestFit="1" customWidth="1"/>
    <col min="7" max="7" width="15" style="27" bestFit="1" customWidth="1"/>
    <col min="8" max="8" width="18.125" style="27" bestFit="1" customWidth="1"/>
    <col min="9" max="10" width="14" style="27" bestFit="1" customWidth="1"/>
    <col min="11" max="11" width="13.375" customWidth="1"/>
    <col min="12" max="12" width="0" hidden="1" customWidth="1"/>
    <col min="13" max="16384" width="9" hidden="1"/>
  </cols>
  <sheetData>
    <row r="1" spans="1:12" s="1" customFormat="1" ht="59.25" customHeight="1" x14ac:dyDescent="0.2">
      <c r="A1" s="64" t="s">
        <v>0</v>
      </c>
      <c r="B1" s="65"/>
      <c r="C1" s="65"/>
      <c r="L1" s="69" t="s">
        <v>152</v>
      </c>
    </row>
    <row r="2" spans="1:12" s="1" customFormat="1" ht="15.75" x14ac:dyDescent="0.2">
      <c r="A2" s="2" t="s">
        <v>159</v>
      </c>
      <c r="B2" s="2"/>
      <c r="C2" s="3"/>
      <c r="L2" s="69"/>
    </row>
    <row r="3" spans="1:12" x14ac:dyDescent="0.2">
      <c r="A3" s="4"/>
      <c r="B3" s="5"/>
      <c r="C3" s="6">
        <v>7834</v>
      </c>
      <c r="D3" s="6">
        <v>7836</v>
      </c>
      <c r="E3" s="6">
        <v>7837</v>
      </c>
      <c r="F3" s="6">
        <v>7839</v>
      </c>
      <c r="G3" s="6">
        <v>7842</v>
      </c>
      <c r="H3" s="6">
        <v>7843</v>
      </c>
      <c r="I3" s="6">
        <v>7986</v>
      </c>
      <c r="J3" s="6">
        <v>13854</v>
      </c>
      <c r="K3" s="6">
        <v>15309</v>
      </c>
      <c r="L3" s="69"/>
    </row>
    <row r="4" spans="1:12" ht="51" x14ac:dyDescent="0.2">
      <c r="A4" s="7"/>
      <c r="B4" s="8"/>
      <c r="C4" s="9" t="s">
        <v>1</v>
      </c>
      <c r="D4" s="9" t="s">
        <v>2</v>
      </c>
      <c r="E4" s="9" t="s">
        <v>146</v>
      </c>
      <c r="F4" s="9" t="s">
        <v>147</v>
      </c>
      <c r="G4" s="9" t="s">
        <v>148</v>
      </c>
      <c r="H4" s="9" t="s">
        <v>149</v>
      </c>
      <c r="I4" s="9" t="s">
        <v>150</v>
      </c>
      <c r="J4" s="9" t="s">
        <v>151</v>
      </c>
      <c r="K4" s="9" t="s">
        <v>160</v>
      </c>
      <c r="L4" s="69"/>
    </row>
    <row r="5" spans="1:12" ht="15" x14ac:dyDescent="0.25">
      <c r="A5" s="10" t="s">
        <v>3</v>
      </c>
      <c r="B5" s="11"/>
      <c r="C5" s="12" t="s">
        <v>4</v>
      </c>
      <c r="D5" s="12" t="s">
        <v>4</v>
      </c>
      <c r="E5" s="12" t="s">
        <v>4</v>
      </c>
      <c r="F5" s="12" t="s">
        <v>4</v>
      </c>
      <c r="G5" s="12" t="s">
        <v>4</v>
      </c>
      <c r="H5" s="12" t="s">
        <v>4</v>
      </c>
      <c r="I5" s="12" t="s">
        <v>4</v>
      </c>
      <c r="J5" s="12" t="s">
        <v>4</v>
      </c>
      <c r="K5" s="12" t="s">
        <v>4</v>
      </c>
      <c r="L5" s="69"/>
    </row>
    <row r="6" spans="1:12" x14ac:dyDescent="0.2">
      <c r="A6" s="17" t="s">
        <v>5</v>
      </c>
      <c r="B6" s="13"/>
      <c r="C6" s="14">
        <v>293.13177874099853</v>
      </c>
      <c r="D6" s="14">
        <v>906.50649776099362</v>
      </c>
      <c r="E6" s="14">
        <v>7.7518823700000619</v>
      </c>
      <c r="F6" s="14">
        <v>4.5352199999999989</v>
      </c>
      <c r="G6" s="14">
        <v>56.118569549999989</v>
      </c>
      <c r="H6" s="14">
        <v>103.95355000000015</v>
      </c>
      <c r="I6" s="14">
        <v>20.089538125000001</v>
      </c>
      <c r="J6" s="14">
        <v>180.13215785999992</v>
      </c>
      <c r="K6" s="14">
        <v>29.621536989999981</v>
      </c>
      <c r="L6" s="69"/>
    </row>
    <row r="7" spans="1:12" x14ac:dyDescent="0.2">
      <c r="A7" s="15" t="s">
        <v>6</v>
      </c>
      <c r="B7" s="5" t="s">
        <v>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69"/>
    </row>
    <row r="8" spans="1:12" x14ac:dyDescent="0.2">
      <c r="A8" s="15" t="s">
        <v>8</v>
      </c>
      <c r="B8" s="5" t="s">
        <v>9</v>
      </c>
      <c r="C8" s="16">
        <v>293.13177874099853</v>
      </c>
      <c r="D8" s="16">
        <v>906.50649776099362</v>
      </c>
      <c r="E8" s="16">
        <v>7.7518823700000619</v>
      </c>
      <c r="F8" s="16">
        <v>4.5352199999999989</v>
      </c>
      <c r="G8" s="16">
        <v>56.118569549999989</v>
      </c>
      <c r="H8" s="16">
        <v>103.95355000000015</v>
      </c>
      <c r="I8" s="16">
        <v>20.089538125000001</v>
      </c>
      <c r="J8" s="16">
        <v>180.13215785999992</v>
      </c>
      <c r="K8" s="16">
        <v>29.621536989999981</v>
      </c>
      <c r="L8" s="69"/>
    </row>
    <row r="9" spans="1:12" ht="28.5" x14ac:dyDescent="0.2">
      <c r="A9" s="28" t="s">
        <v>10</v>
      </c>
      <c r="B9" s="13"/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69"/>
    </row>
    <row r="10" spans="1:12" x14ac:dyDescent="0.2">
      <c r="A10" s="15" t="s">
        <v>11</v>
      </c>
      <c r="B10" s="5" t="s">
        <v>12</v>
      </c>
      <c r="C10" s="16"/>
      <c r="D10" s="16"/>
      <c r="E10" s="16"/>
      <c r="F10" s="16"/>
      <c r="G10" s="16"/>
      <c r="H10" s="16"/>
      <c r="I10" s="16"/>
      <c r="J10" s="16"/>
      <c r="K10" s="16"/>
      <c r="L10" s="69"/>
    </row>
    <row r="11" spans="1:12" x14ac:dyDescent="0.2">
      <c r="A11" s="15" t="s">
        <v>13</v>
      </c>
      <c r="B11" s="5" t="s">
        <v>14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69"/>
    </row>
    <row r="12" spans="1:12" x14ac:dyDescent="0.2">
      <c r="A12" s="17" t="s">
        <v>15</v>
      </c>
      <c r="B12" s="13"/>
      <c r="C12" s="14">
        <v>1.6450887866666668</v>
      </c>
      <c r="D12" s="14">
        <v>0.82258280999999989</v>
      </c>
      <c r="E12" s="14">
        <v>0</v>
      </c>
      <c r="F12" s="14">
        <v>0</v>
      </c>
      <c r="G12" s="14">
        <v>0</v>
      </c>
      <c r="H12" s="14">
        <v>0</v>
      </c>
      <c r="I12" s="14">
        <v>5.8999999999999997E-2</v>
      </c>
      <c r="J12" s="14">
        <v>0</v>
      </c>
      <c r="K12" s="14">
        <v>0</v>
      </c>
      <c r="L12" s="69"/>
    </row>
    <row r="13" spans="1:12" x14ac:dyDescent="0.2">
      <c r="A13" s="15" t="s">
        <v>16</v>
      </c>
      <c r="B13" s="5" t="s">
        <v>17</v>
      </c>
      <c r="C13" s="16">
        <v>1.6450887866666668</v>
      </c>
      <c r="D13" s="16">
        <v>0.82258280999999989</v>
      </c>
      <c r="E13" s="16">
        <v>0</v>
      </c>
      <c r="F13" s="16">
        <v>0</v>
      </c>
      <c r="G13" s="16">
        <v>0</v>
      </c>
      <c r="H13" s="16">
        <v>0</v>
      </c>
      <c r="I13" s="16">
        <v>5.8999999999999997E-2</v>
      </c>
      <c r="J13" s="16">
        <v>0</v>
      </c>
      <c r="K13" s="16">
        <v>0</v>
      </c>
      <c r="L13" s="69"/>
    </row>
    <row r="14" spans="1:12" x14ac:dyDescent="0.2">
      <c r="A14" s="15" t="s">
        <v>18</v>
      </c>
      <c r="B14" s="5" t="s">
        <v>19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69"/>
    </row>
    <row r="15" spans="1:12" x14ac:dyDescent="0.2">
      <c r="A15" s="17" t="s">
        <v>20</v>
      </c>
      <c r="B15" s="5" t="s">
        <v>21</v>
      </c>
      <c r="C15" s="16">
        <v>923.91032999999993</v>
      </c>
      <c r="D15" s="16">
        <v>2530.69857</v>
      </c>
      <c r="E15" s="16">
        <v>0</v>
      </c>
      <c r="F15" s="16">
        <v>0</v>
      </c>
      <c r="G15" s="16">
        <v>228.691</v>
      </c>
      <c r="H15" s="16">
        <v>0</v>
      </c>
      <c r="I15" s="16">
        <v>23.916610000000002</v>
      </c>
      <c r="J15" s="16">
        <v>3.5013100000000001</v>
      </c>
      <c r="K15" s="16">
        <v>98.245179999999991</v>
      </c>
      <c r="L15" s="69"/>
    </row>
    <row r="16" spans="1:12" x14ac:dyDescent="0.2">
      <c r="A16" s="17" t="s">
        <v>22</v>
      </c>
      <c r="B16" s="5" t="s">
        <v>23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69"/>
    </row>
    <row r="17" spans="1:12" x14ac:dyDescent="0.2">
      <c r="A17" s="17" t="s">
        <v>24</v>
      </c>
      <c r="B17" s="5" t="s">
        <v>25</v>
      </c>
      <c r="C17" s="16"/>
      <c r="D17" s="16"/>
      <c r="E17" s="16"/>
      <c r="F17" s="16"/>
      <c r="G17" s="16"/>
      <c r="H17" s="16"/>
      <c r="I17" s="16"/>
      <c r="J17" s="16"/>
      <c r="K17" s="16"/>
      <c r="L17" s="69"/>
    </row>
    <row r="18" spans="1:12" x14ac:dyDescent="0.2">
      <c r="A18" s="17" t="s">
        <v>26</v>
      </c>
      <c r="B18" s="13" t="s">
        <v>27</v>
      </c>
      <c r="C18" s="14">
        <v>1218.6871975276651</v>
      </c>
      <c r="D18" s="14">
        <v>3438.0276505709935</v>
      </c>
      <c r="E18" s="14">
        <v>7.7518823700000619</v>
      </c>
      <c r="F18" s="14">
        <v>4.5352199999999989</v>
      </c>
      <c r="G18" s="14">
        <v>284.80956954999999</v>
      </c>
      <c r="H18" s="14">
        <v>103.95355000000015</v>
      </c>
      <c r="I18" s="14">
        <v>44.065148125000007</v>
      </c>
      <c r="J18" s="14">
        <v>183.63346785999991</v>
      </c>
      <c r="K18" s="14">
        <v>127.86671698999997</v>
      </c>
      <c r="L18" s="69"/>
    </row>
    <row r="19" spans="1:12" x14ac:dyDescent="0.2">
      <c r="A19" s="17" t="s">
        <v>28</v>
      </c>
      <c r="B19" s="5" t="s">
        <v>29</v>
      </c>
      <c r="C19" s="16">
        <v>3131697.9380000001</v>
      </c>
      <c r="D19" s="16">
        <v>4912830.0525000002</v>
      </c>
      <c r="E19" s="16">
        <v>58943.281999999999</v>
      </c>
      <c r="F19" s="16">
        <v>42055.377500000002</v>
      </c>
      <c r="G19" s="16">
        <v>311566.59250000003</v>
      </c>
      <c r="H19" s="16">
        <v>385009.97149999999</v>
      </c>
      <c r="I19" s="16">
        <v>141268.87950000001</v>
      </c>
      <c r="J19" s="16">
        <v>1253147.8475000001</v>
      </c>
      <c r="K19" s="16">
        <v>100555.4605</v>
      </c>
      <c r="L19" s="69"/>
    </row>
    <row r="20" spans="1:12" ht="28.5" x14ac:dyDescent="0.2">
      <c r="A20" s="18" t="s">
        <v>162</v>
      </c>
      <c r="B20" s="5" t="s">
        <v>30</v>
      </c>
      <c r="C20" s="16">
        <v>3814344.736</v>
      </c>
      <c r="D20" s="16">
        <v>5946466.8669999996</v>
      </c>
      <c r="E20" s="16">
        <v>77969.055999999997</v>
      </c>
      <c r="F20" s="16">
        <v>46755.186000000002</v>
      </c>
      <c r="G20" s="16">
        <v>234686.64300000001</v>
      </c>
      <c r="H20" s="16">
        <v>705898.13</v>
      </c>
      <c r="I20" s="16">
        <v>169600.87400000001</v>
      </c>
      <c r="J20" s="16">
        <v>1218397.629</v>
      </c>
      <c r="K20" s="16">
        <v>143130.45600000001</v>
      </c>
      <c r="L20" s="69"/>
    </row>
    <row r="21" spans="1:12" ht="28.5" x14ac:dyDescent="0.2">
      <c r="A21" s="18" t="s">
        <v>166</v>
      </c>
      <c r="B21" s="5" t="s">
        <v>31</v>
      </c>
      <c r="C21" s="16">
        <v>2449051.14</v>
      </c>
      <c r="D21" s="16">
        <v>3879193.2379999999</v>
      </c>
      <c r="E21" s="16">
        <v>39917.508000000002</v>
      </c>
      <c r="F21" s="16">
        <v>37355.569000000003</v>
      </c>
      <c r="G21" s="16">
        <v>388446.54200000002</v>
      </c>
      <c r="H21" s="16">
        <v>64121.813000000002</v>
      </c>
      <c r="I21" s="16">
        <v>112936.88499999999</v>
      </c>
      <c r="J21" s="16">
        <v>1287898.0660000001</v>
      </c>
      <c r="K21" s="16">
        <v>57980.464999999997</v>
      </c>
      <c r="L21" s="69"/>
    </row>
    <row r="22" spans="1:12" x14ac:dyDescent="0.2">
      <c r="A22" s="17" t="s">
        <v>32</v>
      </c>
      <c r="B22" s="13" t="s">
        <v>33</v>
      </c>
      <c r="C22" s="35">
        <v>3.8914583132048703E-4</v>
      </c>
      <c r="D22" s="35">
        <v>6.99805939515754E-4</v>
      </c>
      <c r="E22" s="35">
        <v>1.3151426433974378E-4</v>
      </c>
      <c r="F22" s="35">
        <v>1.0783924124804251E-4</v>
      </c>
      <c r="G22" s="35">
        <v>9.1412101427401898E-4</v>
      </c>
      <c r="H22" s="35">
        <v>2.7000222772152321E-4</v>
      </c>
      <c r="I22" s="35">
        <v>3.1192395863095953E-4</v>
      </c>
      <c r="J22" s="35">
        <v>1.4653775149224752E-4</v>
      </c>
      <c r="K22" s="35">
        <v>1.2716039124498861E-3</v>
      </c>
      <c r="L22" s="69"/>
    </row>
    <row r="23" spans="1:12" hidden="1" x14ac:dyDescent="0.2">
      <c r="A23" s="19"/>
      <c r="B23" s="5"/>
      <c r="C23" s="20"/>
      <c r="D23" s="20"/>
      <c r="E23" s="20"/>
      <c r="F23" s="20"/>
      <c r="G23" s="20"/>
      <c r="H23" s="20"/>
      <c r="I23" s="20"/>
      <c r="J23" s="20"/>
      <c r="K23" s="20"/>
      <c r="L23" s="69"/>
    </row>
    <row r="24" spans="1:12" ht="15" x14ac:dyDescent="0.25">
      <c r="A24" s="10" t="s">
        <v>34</v>
      </c>
      <c r="B24" s="5"/>
      <c r="C24" s="16"/>
      <c r="D24" s="16"/>
      <c r="E24" s="16"/>
      <c r="F24" s="16"/>
      <c r="G24" s="16"/>
      <c r="H24" s="16"/>
      <c r="I24" s="16"/>
      <c r="J24" s="16"/>
      <c r="K24" s="16"/>
      <c r="L24" s="69"/>
    </row>
    <row r="25" spans="1:12" x14ac:dyDescent="0.2">
      <c r="A25" s="17" t="s">
        <v>35</v>
      </c>
      <c r="B25" s="5" t="s">
        <v>36</v>
      </c>
      <c r="C25" s="16">
        <v>46.071101162698362</v>
      </c>
      <c r="D25" s="16">
        <v>172.86046377347438</v>
      </c>
      <c r="E25" s="16">
        <v>1.0093282192149242</v>
      </c>
      <c r="F25" s="16">
        <v>0</v>
      </c>
      <c r="G25" s="16">
        <v>1.5388739845898305</v>
      </c>
      <c r="H25" s="16">
        <v>126.70913561657922</v>
      </c>
      <c r="I25" s="16">
        <v>3.0850146568261727</v>
      </c>
      <c r="J25" s="16">
        <v>1793.4843696785663</v>
      </c>
      <c r="K25" s="16">
        <v>52.123964244846739</v>
      </c>
      <c r="L25" s="69"/>
    </row>
    <row r="26" spans="1:12" x14ac:dyDescent="0.2">
      <c r="A26" s="17" t="s">
        <v>37</v>
      </c>
      <c r="B26" s="13"/>
      <c r="C26" s="14">
        <v>499.84007885799986</v>
      </c>
      <c r="D26" s="14">
        <v>1323.5928343499977</v>
      </c>
      <c r="E26" s="14">
        <v>0.4351034939999997</v>
      </c>
      <c r="F26" s="14">
        <v>0</v>
      </c>
      <c r="G26" s="14">
        <v>83.697673810000623</v>
      </c>
      <c r="H26" s="14">
        <v>91.567560701000147</v>
      </c>
      <c r="I26" s="14">
        <v>17.34630154399995</v>
      </c>
      <c r="J26" s="14">
        <v>202.34523751499989</v>
      </c>
      <c r="K26" s="14">
        <v>105.50830777000006</v>
      </c>
      <c r="L26" s="69"/>
    </row>
    <row r="27" spans="1:12" x14ac:dyDescent="0.2">
      <c r="A27" s="19" t="s">
        <v>38</v>
      </c>
      <c r="B27" s="5" t="s">
        <v>39</v>
      </c>
      <c r="C27" s="16">
        <v>5.8850999999999987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0.55457999999999996</v>
      </c>
      <c r="J27" s="16">
        <v>0</v>
      </c>
      <c r="K27" s="16">
        <v>0</v>
      </c>
      <c r="L27" s="69"/>
    </row>
    <row r="28" spans="1:12" x14ac:dyDescent="0.2">
      <c r="A28" s="19" t="s">
        <v>40</v>
      </c>
      <c r="B28" s="5" t="s">
        <v>41</v>
      </c>
      <c r="C28" s="16">
        <v>33.363819499999998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1.419737</v>
      </c>
      <c r="J28" s="16">
        <v>0</v>
      </c>
      <c r="K28" s="16">
        <v>0</v>
      </c>
      <c r="L28" s="69"/>
    </row>
    <row r="29" spans="1:12" x14ac:dyDescent="0.2">
      <c r="A29" s="21" t="s">
        <v>42</v>
      </c>
      <c r="B29" s="5" t="s">
        <v>43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69"/>
    </row>
    <row r="30" spans="1:12" x14ac:dyDescent="0.2">
      <c r="A30" s="21" t="s">
        <v>44</v>
      </c>
      <c r="B30" s="5" t="s">
        <v>45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69"/>
    </row>
    <row r="31" spans="1:12" ht="28.5" x14ac:dyDescent="0.2">
      <c r="A31" s="22" t="s">
        <v>46</v>
      </c>
      <c r="B31" s="5" t="s">
        <v>47</v>
      </c>
      <c r="C31" s="16">
        <v>48.634136196000071</v>
      </c>
      <c r="D31" s="16">
        <v>159.98140432700023</v>
      </c>
      <c r="E31" s="16">
        <v>8.4266024999999842E-2</v>
      </c>
      <c r="F31" s="16">
        <v>0</v>
      </c>
      <c r="G31" s="16">
        <v>0</v>
      </c>
      <c r="H31" s="16">
        <v>91.567560701000147</v>
      </c>
      <c r="I31" s="16">
        <v>1.6973602409999986</v>
      </c>
      <c r="J31" s="16">
        <v>0</v>
      </c>
      <c r="K31" s="16">
        <v>0</v>
      </c>
      <c r="L31" s="69"/>
    </row>
    <row r="32" spans="1:12" ht="28.5" x14ac:dyDescent="0.2">
      <c r="A32" s="22" t="s">
        <v>48</v>
      </c>
      <c r="B32" s="5" t="s">
        <v>49</v>
      </c>
      <c r="C32" s="16">
        <v>411.95702316199976</v>
      </c>
      <c r="D32" s="16">
        <v>1163.6114300229974</v>
      </c>
      <c r="E32" s="16">
        <v>0.35083746899999985</v>
      </c>
      <c r="F32" s="16">
        <v>0</v>
      </c>
      <c r="G32" s="16">
        <v>83.697673810000623</v>
      </c>
      <c r="H32" s="16">
        <v>0</v>
      </c>
      <c r="I32" s="16">
        <v>13.67462430299995</v>
      </c>
      <c r="J32" s="16">
        <v>202.34523751499989</v>
      </c>
      <c r="K32" s="16">
        <v>105.50830777000006</v>
      </c>
      <c r="L32" s="69"/>
    </row>
    <row r="33" spans="1:12" ht="28.5" x14ac:dyDescent="0.2">
      <c r="A33" s="23" t="s">
        <v>50</v>
      </c>
      <c r="B33" s="5" t="s">
        <v>51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69"/>
    </row>
    <row r="34" spans="1:12" ht="28.5" x14ac:dyDescent="0.2">
      <c r="A34" s="18" t="s">
        <v>52</v>
      </c>
      <c r="B34" s="5" t="s">
        <v>53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69"/>
    </row>
    <row r="35" spans="1:12" x14ac:dyDescent="0.2">
      <c r="A35" s="15" t="s">
        <v>54</v>
      </c>
      <c r="B35" s="5" t="s">
        <v>55</v>
      </c>
      <c r="C35" s="16"/>
      <c r="D35" s="16"/>
      <c r="E35" s="16"/>
      <c r="F35" s="16"/>
      <c r="G35" s="16"/>
      <c r="H35" s="16"/>
      <c r="I35" s="16"/>
      <c r="J35" s="16"/>
      <c r="K35" s="16"/>
      <c r="L35" s="69"/>
    </row>
    <row r="36" spans="1:12" x14ac:dyDescent="0.2">
      <c r="A36" s="17" t="s">
        <v>56</v>
      </c>
      <c r="B36" s="13" t="s">
        <v>57</v>
      </c>
      <c r="C36" s="35">
        <v>2.0409540278444323E-4</v>
      </c>
      <c r="D36" s="35">
        <v>3.4120311960339565E-4</v>
      </c>
      <c r="E36" s="35">
        <v>1.0900066557261031E-5</v>
      </c>
      <c r="F36" s="35">
        <v>0</v>
      </c>
      <c r="G36" s="35">
        <v>2.1546767639908768E-4</v>
      </c>
      <c r="H36" s="35">
        <v>1.4280251355494292E-3</v>
      </c>
      <c r="I36" s="35">
        <v>1.5359288105033135E-4</v>
      </c>
      <c r="J36" s="35">
        <v>1.5711277379540679E-4</v>
      </c>
      <c r="K36" s="35">
        <v>1.8197216557335313E-3</v>
      </c>
      <c r="L36" s="69"/>
    </row>
    <row r="37" spans="1:12" x14ac:dyDescent="0.2">
      <c r="A37" s="17" t="s">
        <v>58</v>
      </c>
      <c r="B37" s="13" t="s">
        <v>59</v>
      </c>
      <c r="C37" s="35">
        <v>8.9999999999999998E-4</v>
      </c>
      <c r="D37" s="35">
        <v>8.9999999999999998E-4</v>
      </c>
      <c r="E37" s="35">
        <v>5.9999999999999995E-4</v>
      </c>
      <c r="F37" s="35">
        <v>5.0000000000000001E-4</v>
      </c>
      <c r="G37" s="35">
        <v>8.9999999999999998E-4</v>
      </c>
      <c r="H37" s="35">
        <v>2E-3</v>
      </c>
      <c r="I37" s="35">
        <v>8.9999999999999998E-4</v>
      </c>
      <c r="J37" s="35">
        <v>8.9999999999999998E-4</v>
      </c>
      <c r="K37" s="35">
        <v>2E-3</v>
      </c>
      <c r="L37" s="69"/>
    </row>
    <row r="38" spans="1:12" ht="28.5" x14ac:dyDescent="0.2">
      <c r="A38" s="28" t="s">
        <v>60</v>
      </c>
      <c r="B38" s="13" t="s">
        <v>61</v>
      </c>
      <c r="C38" s="35">
        <v>6.9590459721555675E-4</v>
      </c>
      <c r="D38" s="35">
        <v>5.5879688039660433E-4</v>
      </c>
      <c r="E38" s="35">
        <v>5.8909993344273895E-4</v>
      </c>
      <c r="F38" s="35">
        <v>5.0000000000000001E-4</v>
      </c>
      <c r="G38" s="35">
        <v>6.845323236009123E-4</v>
      </c>
      <c r="H38" s="35">
        <v>5.7197486445057085E-4</v>
      </c>
      <c r="I38" s="35">
        <v>7.4640711894966862E-4</v>
      </c>
      <c r="J38" s="35">
        <v>7.4288722620459316E-4</v>
      </c>
      <c r="K38" s="35">
        <v>1.8027834426646871E-4</v>
      </c>
      <c r="L38" s="69"/>
    </row>
    <row r="39" spans="1:12" x14ac:dyDescent="0.2">
      <c r="A39" s="28" t="s">
        <v>62</v>
      </c>
      <c r="B39" s="13" t="s">
        <v>63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69"/>
    </row>
    <row r="40" spans="1:12" ht="28.5" x14ac:dyDescent="0.2">
      <c r="A40" s="28" t="s">
        <v>64</v>
      </c>
      <c r="B40" s="13" t="s">
        <v>65</v>
      </c>
      <c r="C40" s="35">
        <v>2.0409540278444323E-4</v>
      </c>
      <c r="D40" s="35">
        <v>3.4120311960339565E-4</v>
      </c>
      <c r="E40" s="35">
        <v>1.0900066557261031E-5</v>
      </c>
      <c r="F40" s="35">
        <v>0</v>
      </c>
      <c r="G40" s="35">
        <v>2.1546767639908768E-4</v>
      </c>
      <c r="H40" s="35">
        <v>1.4280251355494292E-3</v>
      </c>
      <c r="I40" s="35">
        <v>1.5359288105033135E-4</v>
      </c>
      <c r="J40" s="35">
        <v>1.5711277379540679E-4</v>
      </c>
      <c r="K40" s="35">
        <v>1.8197216557335313E-3</v>
      </c>
      <c r="L40" s="69"/>
    </row>
    <row r="41" spans="1:12" ht="15" hidden="1" x14ac:dyDescent="0.25">
      <c r="A41" s="24"/>
      <c r="B41" s="25"/>
      <c r="C41" s="16"/>
      <c r="D41" s="16"/>
      <c r="E41" s="16"/>
      <c r="F41" s="16"/>
      <c r="G41" s="16"/>
      <c r="H41" s="16"/>
      <c r="I41" s="16"/>
      <c r="J41" s="16"/>
      <c r="K41" s="16"/>
      <c r="L41" s="69"/>
    </row>
    <row r="42" spans="1:12" ht="15" x14ac:dyDescent="0.25">
      <c r="A42" s="10" t="s">
        <v>66</v>
      </c>
      <c r="B42" s="25"/>
      <c r="C42" s="16"/>
      <c r="D42" s="16"/>
      <c r="E42" s="16"/>
      <c r="F42" s="16"/>
      <c r="G42" s="16"/>
      <c r="H42" s="16"/>
      <c r="I42" s="16"/>
      <c r="J42" s="16"/>
      <c r="K42" s="16"/>
      <c r="L42" s="69"/>
    </row>
    <row r="43" spans="1:12" x14ac:dyDescent="0.2">
      <c r="A43" s="28" t="s">
        <v>67</v>
      </c>
      <c r="B43" s="13" t="s">
        <v>68</v>
      </c>
      <c r="C43" s="14">
        <v>1718.5272763856651</v>
      </c>
      <c r="D43" s="14">
        <v>4761.6204849209917</v>
      </c>
      <c r="E43" s="14">
        <v>8.1869858640000608</v>
      </c>
      <c r="F43" s="14">
        <v>4.5352199999999989</v>
      </c>
      <c r="G43" s="14">
        <v>368.50724336000064</v>
      </c>
      <c r="H43" s="14">
        <v>195.52111070100028</v>
      </c>
      <c r="I43" s="14">
        <v>61.411449668999957</v>
      </c>
      <c r="J43" s="14">
        <v>385.97870537499978</v>
      </c>
      <c r="K43" s="14">
        <v>233.37502476000003</v>
      </c>
      <c r="L43" s="69"/>
    </row>
    <row r="44" spans="1:12" x14ac:dyDescent="0.2">
      <c r="A44" s="28" t="s">
        <v>69</v>
      </c>
      <c r="B44" s="13" t="s">
        <v>70</v>
      </c>
      <c r="C44" s="35">
        <v>5.4875256503287488E-4</v>
      </c>
      <c r="D44" s="35">
        <v>9.6922149433969075E-4</v>
      </c>
      <c r="E44" s="35">
        <v>1.388959960526131E-4</v>
      </c>
      <c r="F44" s="35">
        <v>1.0783924124804251E-4</v>
      </c>
      <c r="G44" s="35">
        <v>1.1827559572517409E-3</v>
      </c>
      <c r="H44" s="35">
        <v>5.0783388788412274E-4</v>
      </c>
      <c r="I44" s="35">
        <v>4.3471322124417325E-4</v>
      </c>
      <c r="J44" s="35">
        <v>3.0800731625164424E-4</v>
      </c>
      <c r="K44" s="35">
        <v>2.3208587937399981E-3</v>
      </c>
      <c r="L44" s="69"/>
    </row>
    <row r="45" spans="1:12" hidden="1" x14ac:dyDescent="0.2">
      <c r="A45" s="15"/>
      <c r="B45" s="5"/>
      <c r="C45" s="16"/>
      <c r="D45" s="16"/>
      <c r="E45" s="16"/>
      <c r="F45" s="16"/>
      <c r="G45" s="16"/>
      <c r="H45" s="16"/>
      <c r="I45" s="16"/>
      <c r="J45" s="16"/>
      <c r="K45" s="16"/>
      <c r="L45" s="69"/>
    </row>
    <row r="46" spans="1:12" ht="15" x14ac:dyDescent="0.25">
      <c r="A46" s="10" t="s">
        <v>71</v>
      </c>
      <c r="B46" s="25"/>
      <c r="C46" s="16"/>
      <c r="D46" s="16"/>
      <c r="E46" s="16"/>
      <c r="F46" s="16"/>
      <c r="G46" s="16"/>
      <c r="H46" s="16"/>
      <c r="I46" s="16"/>
      <c r="J46" s="16"/>
      <c r="K46" s="16"/>
      <c r="L46" s="69"/>
    </row>
    <row r="47" spans="1:12" ht="28.5" x14ac:dyDescent="0.2">
      <c r="A47" s="28" t="s">
        <v>167</v>
      </c>
      <c r="B47" s="13" t="s">
        <v>72</v>
      </c>
      <c r="C47" s="35">
        <v>8.9999999999999998E-4</v>
      </c>
      <c r="D47" s="35">
        <v>8.9999999999999998E-4</v>
      </c>
      <c r="E47" s="35">
        <v>5.9999999999999995E-4</v>
      </c>
      <c r="F47" s="35">
        <v>5.0000000000000001E-4</v>
      </c>
      <c r="G47" s="35">
        <v>8.9999999999999998E-4</v>
      </c>
      <c r="H47" s="35">
        <v>2E-3</v>
      </c>
      <c r="I47" s="35">
        <v>8.9999999999999998E-4</v>
      </c>
      <c r="J47" s="35">
        <v>6.9999999999999999E-4</v>
      </c>
      <c r="K47" s="35">
        <v>3.0000000000000001E-3</v>
      </c>
      <c r="L47" s="69"/>
    </row>
    <row r="48" spans="1:12" x14ac:dyDescent="0.2">
      <c r="A48" s="28" t="s">
        <v>73</v>
      </c>
      <c r="B48" s="13" t="s">
        <v>74</v>
      </c>
      <c r="C48" s="35">
        <v>1.2891458313204871E-3</v>
      </c>
      <c r="D48" s="35">
        <v>1.599805939515754E-3</v>
      </c>
      <c r="E48" s="35">
        <v>7.3151426433974373E-4</v>
      </c>
      <c r="F48" s="35">
        <v>6.0783924124804248E-4</v>
      </c>
      <c r="G48" s="35">
        <v>1.814121014274019E-3</v>
      </c>
      <c r="H48" s="35">
        <v>2.2700022277215232E-3</v>
      </c>
      <c r="I48" s="35">
        <v>1.2119239586309595E-3</v>
      </c>
      <c r="J48" s="35">
        <v>8.4653775149224752E-4</v>
      </c>
      <c r="K48" s="35">
        <v>4.2716039124498862E-3</v>
      </c>
      <c r="L48" s="69"/>
    </row>
    <row r="49" spans="1:11" hidden="1" x14ac:dyDescent="0.2">
      <c r="A49" s="68" t="s">
        <v>152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</row>
  </sheetData>
  <mergeCells count="3">
    <mergeCell ref="A1:C1"/>
    <mergeCell ref="L1:L48"/>
    <mergeCell ref="A49:K49"/>
  </mergeCells>
  <conditionalFormatting sqref="A3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נספח 1</vt:lpstr>
      <vt:lpstr>נספח 2</vt:lpstr>
      <vt:lpstr>נספח 3</vt:lpstr>
      <vt:lpstr>קופות גמל להשקעה - מפורט לקופה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הוצאות ישירות 2025 אנליסט גמל להשקעה</dc:title>
  <dc:creator>Oriana Eshel Yakir</dc:creator>
  <cp:lastModifiedBy>Chen Gonel</cp:lastModifiedBy>
  <dcterms:created xsi:type="dcterms:W3CDTF">2024-06-30T06:39:35Z</dcterms:created>
  <dcterms:modified xsi:type="dcterms:W3CDTF">2026-05-31T08:37:32Z</dcterms:modified>
</cp:coreProperties>
</file>