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Ashkaot\Tiful&amp;Bakara\קופות גמל\דירקטוריון קופות\הוצאות ישירות וצדדים קשורים לאתר\2025\מסכם 2025\לאתר\"/>
    </mc:Choice>
  </mc:AlternateContent>
  <bookViews>
    <workbookView xWindow="0" yWindow="0" windowWidth="28800" windowHeight="12330" activeTab="3"/>
  </bookViews>
  <sheets>
    <sheet name="נספח 1" sheetId="2" r:id="rId1"/>
    <sheet name="נספח 2" sheetId="3" r:id="rId2"/>
    <sheet name="נספח 3" sheetId="4" r:id="rId3"/>
    <sheet name="קופות פיצויים - מפורט לקופה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3" l="1"/>
  <c r="B34" i="3"/>
  <c r="B17" i="3"/>
  <c r="B76" i="4" l="1"/>
  <c r="B45" i="4"/>
  <c r="B39" i="4"/>
  <c r="B14" i="4"/>
  <c r="B28" i="3"/>
  <c r="C43" i="2"/>
  <c r="C42" i="2"/>
  <c r="C39" i="2"/>
  <c r="C35" i="2"/>
  <c r="C25" i="2"/>
  <c r="C21" i="2"/>
  <c r="C17" i="2"/>
  <c r="C11" i="2"/>
  <c r="C8" i="2"/>
  <c r="C5" i="2"/>
  <c r="B68" i="4" l="1"/>
</calcChain>
</file>

<file path=xl/sharedStrings.xml><?xml version="1.0" encoding="utf-8"?>
<sst xmlns="http://schemas.openxmlformats.org/spreadsheetml/2006/main" count="303" uniqueCount="155">
  <si>
    <t xml:space="preserve"> אנליסט קופות גמל בע"מ</t>
  </si>
  <si>
    <t>הוצאות ישירות שאינן מסוג עמלת ניהול חיצוני</t>
  </si>
  <si>
    <t>באלפי- ₪</t>
  </si>
  <si>
    <t>1. סה"כ עמלות קנייה ומכירה של ניירות ערך סחירים</t>
  </si>
  <si>
    <t>א. סך עמלות קנייה ומכירה לצדדים קשורים</t>
  </si>
  <si>
    <t>YT100</t>
  </si>
  <si>
    <t>ב. סך עמלות קנייה ומכירה לצדדים שאינם קשורים</t>
  </si>
  <si>
    <t>YT101</t>
  </si>
  <si>
    <t>2. סך הכל דמי שמירה בשל ניירות ערך סחירים וכל עמלה שגובה מי שמבצע את משמרות ניירות הערך עמלות (קסטודיאן)</t>
  </si>
  <si>
    <t>א. סך עמלות קסטודיאן לצדדים קשורים</t>
  </si>
  <si>
    <t>YT102</t>
  </si>
  <si>
    <t>ב. סך עמלות קסטודיאן לצדדים שאינם קשורים (לרבות דמי משמרת לבנק המתפעל)</t>
  </si>
  <si>
    <t>YT103</t>
  </si>
  <si>
    <t>3. סך הכל הוצאות הנובעות מהשקעות לא סחירות</t>
  </si>
  <si>
    <t>א. הוצאה הנובעת מהשקעה בניירות ערך לא סחירים או ממתן הלוואה למי שאינו עמית או מבוטח</t>
  </si>
  <si>
    <t>YT121</t>
  </si>
  <si>
    <t>ב. סך הוצאות הנובעות מהשקעה בזכויות מקרקעין</t>
  </si>
  <si>
    <t>YT106</t>
  </si>
  <si>
    <t>4. מסים החלים על משקיע מוסדי, על נכסיו, על הכנסותיו ועל עסקאות שנעשו בנכסיו</t>
  </si>
  <si>
    <t>YT122</t>
  </si>
  <si>
    <t>5. סך הוצאות בעד ניהול תביעות</t>
  </si>
  <si>
    <t>YT115</t>
  </si>
  <si>
    <t>6. סך הוצאות בעד מתן משכנתאות</t>
  </si>
  <si>
    <t>YT116</t>
  </si>
  <si>
    <t>7. סך הכל הוצאות ישירות שאינן מסוג עמלת ניהול חיצוני (סכום סעיפים 1 עד 6)</t>
  </si>
  <si>
    <t>YT123</t>
  </si>
  <si>
    <t>8. שווי ממוצע של נכסי הקופה או המסלול (ממוצע פשוט של סעיפים8א ו- 8ב)</t>
  </si>
  <si>
    <t>YT124</t>
  </si>
  <si>
    <t>YT125</t>
  </si>
  <si>
    <t>YT120</t>
  </si>
  <si>
    <t>9. שיעור שנתי של הוצאות ישירות שאינן מסוג עמלת ניהול חיצוני (חלוקה של סעיף 7 בסעיף 8)</t>
  </si>
  <si>
    <t>YT126</t>
  </si>
  <si>
    <t>הוצאות ישירות מסוג עמלת ניהול חיצוני</t>
  </si>
  <si>
    <t>10. סך דמי ניהול משתנים – החלק מתשלום עמלת ניהול חיצוני שנגזר מתשואת הנכסים</t>
  </si>
  <si>
    <t>YT127</t>
  </si>
  <si>
    <t>11. סה"כ הוצאות ישירות מסוג "עמלת ניהול חיצוני" (סכום סעיפים 11.א עד11.ט)</t>
  </si>
  <si>
    <t>א. סך תשלומים הנובעים מהשקעה בקרנות השקעה בישראל</t>
  </si>
  <si>
    <t>YT107</t>
  </si>
  <si>
    <t>ב. סך תשלומים הנובעים מהשקעה בקרנות השקעה בחו"ל</t>
  </si>
  <si>
    <t>YT108</t>
  </si>
  <si>
    <t>ג. סך תשלומים למנהלי תיקים ישראלים בגין השקעה בחו"ל</t>
  </si>
  <si>
    <t>YT109</t>
  </si>
  <si>
    <t>ד. סך תשלומים למנהלי תיקים זרים</t>
  </si>
  <si>
    <t>YT110</t>
  </si>
  <si>
    <t>ה. סך תשלומים בגין השקעה בקרנות סל כאשר 75 אחוזים לפחות מנכסי הקרן הם נכסים שהונפקו במדינת ישראל לפי מדדים שעליהם הורה הממונה ובתנאים שהורה</t>
  </si>
  <si>
    <t>YT111</t>
  </si>
  <si>
    <t>ו. סך תשלומים בגין השקעה בקרנות סל כאשר 75 אחוזים לפחות מנכסי הקרן הם נכסים שלא הונפקו במדינת ישראל ואינם נסחרים או מוחזקים בה</t>
  </si>
  <si>
    <t>YT112</t>
  </si>
  <si>
    <t>ז. סך תשלומים בגין השקעה בקרנות נאמנות ישראליות כאשר 75 אחוזים לפחות מנכסי הקרן מושקעים בנכסים שלא הונפקו במדינת ישראל ואינם נסחרים או מוחזקים בה</t>
  </si>
  <si>
    <t>YT113</t>
  </si>
  <si>
    <t>ח. סך תשלומים בגין השקעה בקרנות נאמנות זרות כאשר 75 אחוזים לפחות מנכסי הקרן מושקעים בנכסים שלא הונפקו במדינת ישראל ואינם נסחרים או מוחזקים בה</t>
  </si>
  <si>
    <t>YT114</t>
  </si>
  <si>
    <t>ט. סך תשלומים בגין השקעה בקרן טכנולוגיה עילית</t>
  </si>
  <si>
    <t>YT128</t>
  </si>
  <si>
    <t>12. שיעור עמלת ניהול חיצוני בפועל לפני החזר, ככל שבוצע (חלוקה של סעיף 11 בסעיף 8.ב)</t>
  </si>
  <si>
    <t>YT129</t>
  </si>
  <si>
    <t>13. שיעור מגבלת עמלת ניהול חיצוני שהמשקיע המוסדי הצהיר עליה  עבור שנת הכספים שהסתיימה</t>
  </si>
  <si>
    <t>YT130</t>
  </si>
  <si>
    <t>14. ההפרש בין שיעור מגבלת עמלת ניהול חיצוני מוצהרת לבין שיעור  עמלת ניהול חיצוני בפועל (סעיף 13 פחות סעיף 12)</t>
  </si>
  <si>
    <t>YT131</t>
  </si>
  <si>
    <t>15.א. סכום שהוחזר לחוסכים</t>
  </si>
  <si>
    <t>YT132</t>
  </si>
  <si>
    <t xml:space="preserve">15.ב. שיעור עמלת ניהול חיצוני בפועל לאחר החזר (חלוקה של התוצאה של סעיף 11 בניכוי סעיף 15א, בסעיף 8ב.) </t>
  </si>
  <si>
    <t>YT133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</si>
  <si>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</si>
  <si>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</si>
  <si>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YT117</t>
  </si>
  <si>
    <t>17. שיעור סך ההוצאות הישירות מתוך יתרת נכסים ממוצעת  (חלוקה של סעיף 16 בסעיף 8)</t>
  </si>
  <si>
    <t>YT134</t>
  </si>
  <si>
    <t>סך הכל הוצאות ישירות לצורך חישוב שיעור עלות שנתית צפויה</t>
  </si>
  <si>
    <t>YT135</t>
  </si>
  <si>
    <t>19. De: שיעור הוצאות ישירות  (סכום של סעיף 9 וסעיף 18)</t>
  </si>
  <si>
    <t>YT136</t>
  </si>
  <si>
    <t>קופות פיצויים - דווח מצרפי</t>
  </si>
  <si>
    <t>סה"כ</t>
  </si>
  <si>
    <t>-</t>
  </si>
  <si>
    <t>אנליסט - קופות פיצויים</t>
  </si>
  <si>
    <t>אלפי ₪</t>
  </si>
  <si>
    <t>ברוקארז'- עמלות קנייה ומכירה בגין ביצוע עסקאות בניירות ערך סחירים</t>
  </si>
  <si>
    <t>צדדים קשורים</t>
  </si>
  <si>
    <t>צדדים שאינם קשורים</t>
  </si>
  <si>
    <t>לאומי</t>
  </si>
  <si>
    <t>ברוקר פסגות</t>
  </si>
  <si>
    <t>ברוקר IBI</t>
  </si>
  <si>
    <t>אחר</t>
  </si>
  <si>
    <t>סך עמלות ברוקראז'</t>
  </si>
  <si>
    <t>עמלות קסטודיאן</t>
  </si>
  <si>
    <t>סך עמלות קסטודיאן</t>
  </si>
  <si>
    <t>הוצאה הנובעת מהשקעה בניירות ערך לא סחירים או ממתן הלוואה</t>
  </si>
  <si>
    <t>סך הוצאות הנובעות מהשקעה בניירות ערך לא סחירים או ממתן הלוואה</t>
  </si>
  <si>
    <t>הוצאה הנובעת מהשקעה בזכויות מקרקעין</t>
  </si>
  <si>
    <t>סך הוצאות הנובעות מהשקעה בזכויות מקרקעין</t>
  </si>
  <si>
    <t>מסים החלים על הנכסים, ההכנסות והעסקאות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</si>
  <si>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</si>
  <si>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</si>
  <si>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</si>
  <si>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</si>
  <si>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(1)    ברוקר א'</t>
  </si>
  <si>
    <t>(2)    ברוקר ב'</t>
  </si>
  <si>
    <t>(3)    אחרים</t>
  </si>
  <si>
    <t>(1)    קסטודיאן א'</t>
  </si>
  <si>
    <t>(2)    קסטודיאן ב'</t>
  </si>
  <si>
    <t>(1)    גוף/יחיד א'</t>
  </si>
  <si>
    <t>(2)    גוף/יחיד ב'</t>
  </si>
  <si>
    <t>סך הכל עמלות והוצאות שאינן עמלות ניהול חיצוני</t>
  </si>
  <si>
    <t>אלפי ש"ח</t>
  </si>
  <si>
    <t>תשלום הנובע מהשקעה בקרנות השקעה בישראל</t>
  </si>
  <si>
    <t>קוגיטו קפיטל 2</t>
  </si>
  <si>
    <t>סך תשלומים הנובעים מהשקעה בקרנות השקעה בישראל</t>
  </si>
  <si>
    <t>תשלום הנובע מהשקעה בקרנות השקעה בחו"ל</t>
  </si>
  <si>
    <t>אלקטרה נדלן</t>
  </si>
  <si>
    <t>סך תשלומים הנובעים מהשקעה בקרנות השקעה בחו"ל</t>
  </si>
  <si>
    <t>תשלום למנהל תיקים ישראלי</t>
  </si>
  <si>
    <t>סך תשלומים למנהלי תיקים ישראליים</t>
  </si>
  <si>
    <t>תשלום למנהל תיקים זר</t>
  </si>
  <si>
    <t>(4)    אחרים</t>
  </si>
  <si>
    <t>סך תשלום למנהלי תיקים זרים</t>
  </si>
  <si>
    <t>סך תשלומים בגין השקעה בקרן סל כאשר 75% לפחות מנכסי הקרן הם נכסים שלא הונפקו במדינת ישראל ואינם נסחרים או מוחזקים בה</t>
  </si>
  <si>
    <t>iShares ETFs/USA</t>
  </si>
  <si>
    <t>Invesco ETFs/USA</t>
  </si>
  <si>
    <t>State Street ETF/USA</t>
  </si>
  <si>
    <t>BlackRock Asset Management Deu</t>
  </si>
  <si>
    <t>iShares ETFs/Singapore</t>
  </si>
  <si>
    <t>סך תשלום למנהלי קרנות סל</t>
  </si>
  <si>
    <t>סך תשלומים בגין השקעה בקרן סל כאשר 75% לפחות מנכסי הקרן הם נכסים שהונפקו במדינת ישראל לפי מדדים שעליהם הורה הממונה ובתנאים שהורה</t>
  </si>
  <si>
    <t>מיטב קרנות נאמנ</t>
  </si>
  <si>
    <t xml:space="preserve">סך תשלום למנהלי קרן סל </t>
  </si>
  <si>
    <t>תשלום בגין השקעה בקרנות נאמנות ישראליות כאשר 75% לפחות מנכסי הקרן מושקעים בנכסים שלא הונפקו במדינת ישראל ואינם נסחרים או מוחזקים בה</t>
  </si>
  <si>
    <t>קרן נאמנות ישראלית</t>
  </si>
  <si>
    <t>(1)    מנהל קרנות א'</t>
  </si>
  <si>
    <t>(2)     מנהל קרנות ב'</t>
  </si>
  <si>
    <t>סך תשלומים למנהלי קרנות נאמנות ישראליות</t>
  </si>
  <si>
    <t>תשלום בגין השקעה בקרנות נאמנות זרות כאשר 75% לפחות מנכסי הקרן מושקעים בנכסים שלא הונפקו במדינת ישראל ואינם נסחרים או מוחזקים בה</t>
  </si>
  <si>
    <t>סך תשלומים בגין השקעה בקרנות נאמנות זרות</t>
  </si>
  <si>
    <t>תשלומים בגין השקעה בקרן טכנולוגיה עילית</t>
  </si>
  <si>
    <t>(2)    מנהל קרנות ב'</t>
  </si>
  <si>
    <t>סך תשלום בגין השקעה בקרן טכנולוגיה עילית</t>
  </si>
  <si>
    <t>סך הכל עמלות ניהול חיצוני</t>
  </si>
  <si>
    <t>תשלום של דמי ניהול משתנים</t>
  </si>
  <si>
    <t>הראל</t>
  </si>
  <si>
    <t>קסם</t>
  </si>
  <si>
    <t>סך דמי ניהול משתנים</t>
  </si>
  <si>
    <t>סך הכל נכסים לסוף שנה קודמת</t>
  </si>
  <si>
    <t>סוף מידע</t>
  </si>
  <si>
    <t>מיטב</t>
  </si>
  <si>
    <r>
      <t xml:space="preserve">נספח 1- סך  ההוצאות הישירות ששולמו בעד כל סוג של הוצאה ישירה לתקופה המסתיימת ביום </t>
    </r>
    <r>
      <rPr>
        <b/>
        <sz val="12"/>
        <color theme="1"/>
        <rFont val="Arial Narrow"/>
        <family val="2"/>
      </rPr>
      <t>31.12.2025</t>
    </r>
  </si>
  <si>
    <t>א. השווי המשוערך של  נכסי הקופה או המסלול נכון ליום 31 בדצמבר של שנת הכספים שהסתיימה 20XX (2025)</t>
  </si>
  <si>
    <t>ב. השווי המשוערך של נכסי הקופה או המסלול נכון ליום 31 בדצמבר של שנת הכספים שהסתיימה לפני 20XX - 1 או לתקופה אחרת לפי הענין  (2024) עבור קופות חדשות ראה מטה***</t>
  </si>
  <si>
    <t>18. שיעור מגבלת עמלת ניהול חיצוני שהמשקיע המוסדי הצהיר עליה בהתאם לתקנה 2א לתקנות הוצאות ישירות עבור שנת הכספים הבאה+ 1 (2026)</t>
  </si>
  <si>
    <r>
      <t xml:space="preserve">נספח 1- סך  ההוצאות הישירות ששולמו בעד כל סוג של הוצאה ישירה לתקופה המסתיימת ביום </t>
    </r>
    <r>
      <rPr>
        <b/>
        <sz val="12"/>
        <color theme="1"/>
        <rFont val="Arial Narrow"/>
        <family val="2"/>
      </rPr>
      <t>31.12.2025 - קופות מרכזיות לפיצויים</t>
    </r>
  </si>
  <si>
    <t>אנליסט קופה מרכזית לפיצויים מסלול כללי</t>
  </si>
  <si>
    <t>נספח 3 - פירוט עמלות ניהול חיצוני לשנה המסתיימת ביום 31.12.25</t>
  </si>
  <si>
    <t>ברוקר לידר הנפקות</t>
  </si>
  <si>
    <t>מיטב 5018</t>
  </si>
  <si>
    <t>נספח 2 – פרוט עמלות והוצאות שאינן עמלות ניהול חיצוני לשנה המסתיימת ביום 31.12.25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</si>
</sst>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22" x14ac:knownFonts="1">
    <font>
      <sz val="11"/>
      <color theme="1"/>
      <name val="Arial"/>
      <family val="2"/>
      <charset val="1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"/>
      <scheme val="minor"/>
    </font>
    <font>
      <b/>
      <sz val="16"/>
      <color theme="1"/>
      <name val="Arial"/>
      <family val="2"/>
      <scheme val="minor"/>
    </font>
    <font>
      <sz val="11"/>
      <name val="Arial"/>
      <family val="2"/>
      <charset val="1"/>
      <scheme val="minor"/>
    </font>
    <font>
      <b/>
      <sz val="12"/>
      <color theme="1"/>
      <name val="David"/>
      <family val="2"/>
      <charset val="177"/>
    </font>
    <font>
      <b/>
      <sz val="12"/>
      <color theme="1"/>
      <name val="Arial Narrow"/>
      <family val="2"/>
    </font>
    <font>
      <sz val="10"/>
      <name val="Arial"/>
      <family val="2"/>
    </font>
    <font>
      <b/>
      <sz val="11"/>
      <color theme="1"/>
      <name val="Arial"/>
      <family val="2"/>
      <charset val="177"/>
      <scheme val="minor"/>
    </font>
    <font>
      <b/>
      <sz val="10"/>
      <name val="Arial"/>
      <family val="2"/>
    </font>
    <font>
      <b/>
      <sz val="1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sz val="10"/>
      <color theme="1"/>
      <name val="David"/>
      <family val="2"/>
      <charset val="177"/>
    </font>
    <font>
      <sz val="10"/>
      <color theme="1"/>
      <name val="Arial"/>
      <family val="2"/>
    </font>
    <font>
      <sz val="12"/>
      <color theme="1"/>
      <name val="David"/>
      <family val="2"/>
      <charset val="177"/>
    </font>
    <font>
      <b/>
      <sz val="10"/>
      <color rgb="FF00008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  <charset val="1"/>
      <scheme val="minor"/>
    </font>
    <font>
      <sz val="9"/>
      <name val="Arial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A1E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4" fillId="0" borderId="0" xfId="0" applyFont="1" applyFill="1"/>
    <xf numFmtId="0" fontId="5" fillId="0" borderId="3" xfId="0" applyFont="1" applyBorder="1" applyAlignment="1">
      <alignment vertical="center" readingOrder="2"/>
    </xf>
    <xf numFmtId="0" fontId="5" fillId="0" borderId="4" xfId="0" applyFont="1" applyBorder="1" applyAlignment="1">
      <alignment vertical="center" readingOrder="2"/>
    </xf>
    <xf numFmtId="0" fontId="0" fillId="0" borderId="5" xfId="0" applyBorder="1"/>
    <xf numFmtId="0" fontId="0" fillId="0" borderId="5" xfId="0" applyFill="1" applyBorder="1"/>
    <xf numFmtId="0" fontId="7" fillId="2" borderId="5" xfId="2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9" fillId="3" borderId="5" xfId="2" applyFont="1" applyFill="1" applyBorder="1" applyAlignment="1">
      <alignment horizontal="center" vertical="center" wrapText="1"/>
    </xf>
    <xf numFmtId="0" fontId="10" fillId="0" borderId="5" xfId="0" applyFont="1" applyBorder="1"/>
    <xf numFmtId="0" fontId="11" fillId="0" borderId="5" xfId="0" applyFont="1" applyFill="1" applyBorder="1"/>
    <xf numFmtId="0" fontId="9" fillId="0" borderId="5" xfId="2" applyFont="1" applyFill="1" applyBorder="1" applyAlignment="1">
      <alignment horizontal="center" vertical="center" wrapText="1"/>
    </xf>
    <xf numFmtId="0" fontId="0" fillId="4" borderId="5" xfId="0" applyFill="1" applyBorder="1"/>
    <xf numFmtId="164" fontId="11" fillId="4" borderId="5" xfId="1" applyFont="1" applyFill="1" applyBorder="1"/>
    <xf numFmtId="0" fontId="12" fillId="0" borderId="5" xfId="0" applyFont="1" applyBorder="1" applyAlignment="1">
      <alignment horizontal="right"/>
    </xf>
    <xf numFmtId="164" fontId="11" fillId="0" borderId="5" xfId="1" applyFont="1" applyBorder="1"/>
    <xf numFmtId="0" fontId="12" fillId="5" borderId="5" xfId="0" applyFont="1" applyFill="1" applyBorder="1" applyAlignment="1">
      <alignment horizontal="right" readingOrder="2"/>
    </xf>
    <xf numFmtId="0" fontId="12" fillId="0" borderId="5" xfId="0" applyFont="1" applyBorder="1" applyAlignment="1">
      <alignment horizontal="right" wrapText="1"/>
    </xf>
    <xf numFmtId="0" fontId="12" fillId="0" borderId="5" xfId="0" applyFont="1" applyFill="1" applyBorder="1" applyAlignment="1">
      <alignment horizontal="right" readingOrder="2"/>
    </xf>
    <xf numFmtId="164" fontId="11" fillId="0" borderId="5" xfId="1" applyFont="1" applyFill="1" applyBorder="1"/>
    <xf numFmtId="0" fontId="12" fillId="0" borderId="5" xfId="0" applyFont="1" applyFill="1" applyBorder="1" applyAlignment="1">
      <alignment horizontal="right"/>
    </xf>
    <xf numFmtId="0" fontId="12" fillId="0" borderId="5" xfId="0" applyFont="1" applyFill="1" applyBorder="1" applyAlignment="1">
      <alignment horizontal="right" wrapText="1" readingOrder="2"/>
    </xf>
    <xf numFmtId="0" fontId="12" fillId="0" borderId="5" xfId="0" applyFont="1" applyFill="1" applyBorder="1" applyAlignment="1">
      <alignment horizontal="right" wrapText="1"/>
    </xf>
    <xf numFmtId="0" fontId="12" fillId="0" borderId="5" xfId="0" applyFont="1" applyBorder="1" applyAlignment="1">
      <alignment horizontal="right" readingOrder="2"/>
    </xf>
    <xf numFmtId="0" fontId="8" fillId="0" borderId="5" xfId="0" applyFont="1" applyFill="1" applyBorder="1"/>
    <xf numFmtId="0" fontId="0" fillId="0" borderId="0" xfId="0" applyFill="1"/>
    <xf numFmtId="0" fontId="0" fillId="0" borderId="0" xfId="0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right" wrapText="1" readingOrder="2"/>
    </xf>
    <xf numFmtId="10" fontId="0" fillId="4" borderId="5" xfId="3" applyNumberFormat="1" applyFont="1" applyFill="1" applyBorder="1" applyAlignment="1">
      <alignment horizontal="center" vertical="center"/>
    </xf>
    <xf numFmtId="10" fontId="0" fillId="4" borderId="5" xfId="3" applyNumberFormat="1" applyFont="1" applyFill="1" applyBorder="1" applyAlignment="1">
      <alignment vertical="center"/>
    </xf>
    <xf numFmtId="164" fontId="0" fillId="4" borderId="5" xfId="1" applyFont="1" applyFill="1" applyBorder="1" applyAlignment="1">
      <alignment vertical="center"/>
    </xf>
    <xf numFmtId="164" fontId="11" fillId="4" borderId="5" xfId="1" applyFont="1" applyFill="1" applyBorder="1" applyAlignment="1"/>
    <xf numFmtId="164" fontId="11" fillId="0" borderId="5" xfId="1" applyFont="1" applyBorder="1" applyAlignment="1"/>
    <xf numFmtId="164" fontId="0" fillId="4" borderId="5" xfId="1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/>
    </xf>
    <xf numFmtId="0" fontId="17" fillId="0" borderId="5" xfId="0" applyFont="1" applyFill="1" applyBorder="1" applyAlignment="1">
      <alignment horizontal="justify" vertical="center" wrapText="1" readingOrder="2"/>
    </xf>
    <xf numFmtId="0" fontId="18" fillId="0" borderId="5" xfId="0" applyFont="1" applyFill="1" applyBorder="1" applyAlignment="1">
      <alignment horizontal="center" vertical="center" wrapText="1" readingOrder="2"/>
    </xf>
    <xf numFmtId="0" fontId="18" fillId="5" borderId="5" xfId="0" applyFont="1" applyFill="1" applyBorder="1" applyAlignment="1">
      <alignment horizontal="right" vertical="center" wrapText="1"/>
    </xf>
    <xf numFmtId="0" fontId="15" fillId="5" borderId="5" xfId="0" applyFont="1" applyFill="1" applyBorder="1" applyAlignment="1">
      <alignment horizontal="justify" vertical="center" wrapText="1" readingOrder="2"/>
    </xf>
    <xf numFmtId="0" fontId="18" fillId="0" borderId="5" xfId="0" applyFont="1" applyFill="1" applyBorder="1" applyAlignment="1">
      <alignment horizontal="right" vertical="center" wrapText="1" readingOrder="2"/>
    </xf>
    <xf numFmtId="0" fontId="15" fillId="0" borderId="5" xfId="0" applyFont="1" applyFill="1" applyBorder="1" applyAlignment="1">
      <alignment horizontal="justify" vertical="center" wrapText="1" readingOrder="2"/>
    </xf>
    <xf numFmtId="0" fontId="15" fillId="0" borderId="5" xfId="0" applyFont="1" applyFill="1" applyBorder="1" applyAlignment="1">
      <alignment horizontal="right" vertical="center" wrapText="1" readingOrder="2"/>
    </xf>
    <xf numFmtId="0" fontId="19" fillId="0" borderId="5" xfId="0" applyFont="1" applyFill="1" applyBorder="1" applyAlignment="1">
      <alignment horizontal="center" vertical="center" wrapText="1" readingOrder="2"/>
    </xf>
    <xf numFmtId="0" fontId="15" fillId="0" borderId="5" xfId="4" applyFont="1" applyFill="1" applyBorder="1" applyAlignment="1">
      <alignment horizontal="right" vertical="center" wrapText="1" readingOrder="2"/>
    </xf>
    <xf numFmtId="2" fontId="19" fillId="0" borderId="5" xfId="0" applyNumberFormat="1" applyFont="1" applyFill="1" applyBorder="1" applyAlignment="1">
      <alignment horizontal="center" vertical="center" wrapText="1" readingOrder="2"/>
    </xf>
    <xf numFmtId="2" fontId="15" fillId="5" borderId="5" xfId="0" applyNumberFormat="1" applyFont="1" applyFill="1" applyBorder="1" applyAlignment="1">
      <alignment horizontal="center" vertical="center" wrapText="1" readingOrder="2"/>
    </xf>
    <xf numFmtId="0" fontId="17" fillId="0" borderId="5" xfId="0" applyFont="1" applyFill="1" applyBorder="1" applyAlignment="1">
      <alignment horizontal="right" vertical="center" wrapText="1" readingOrder="2"/>
    </xf>
    <xf numFmtId="0" fontId="15" fillId="5" borderId="5" xfId="0" applyFont="1" applyFill="1" applyBorder="1" applyAlignment="1">
      <alignment horizontal="center" vertical="center" wrapText="1" readingOrder="2"/>
    </xf>
    <xf numFmtId="2" fontId="19" fillId="5" borderId="5" xfId="0" applyNumberFormat="1" applyFont="1" applyFill="1" applyBorder="1" applyAlignment="1">
      <alignment horizontal="center" vertical="center" wrapText="1" readingOrder="2"/>
    </xf>
    <xf numFmtId="164" fontId="19" fillId="5" borderId="5" xfId="1" applyFont="1" applyFill="1" applyBorder="1" applyAlignment="1">
      <alignment horizontal="right" vertical="center" wrapText="1" indent="7" readingOrder="2"/>
    </xf>
    <xf numFmtId="2" fontId="19" fillId="6" borderId="5" xfId="0" applyNumberFormat="1" applyFont="1" applyFill="1" applyBorder="1" applyAlignment="1">
      <alignment horizontal="center" vertical="center" wrapText="1" readingOrder="2"/>
    </xf>
    <xf numFmtId="0" fontId="19" fillId="6" borderId="5" xfId="0" applyFont="1" applyFill="1" applyBorder="1" applyAlignment="1">
      <alignment horizontal="center" vertical="center" wrapText="1" readingOrder="2"/>
    </xf>
    <xf numFmtId="4" fontId="19" fillId="6" borderId="5" xfId="1" applyNumberFormat="1" applyFont="1" applyFill="1" applyBorder="1" applyAlignment="1">
      <alignment horizontal="center" vertical="center" wrapText="1" readingOrder="2"/>
    </xf>
    <xf numFmtId="4" fontId="15" fillId="5" borderId="5" xfId="0" applyNumberFormat="1" applyFont="1" applyFill="1" applyBorder="1" applyAlignment="1">
      <alignment horizontal="center" vertical="center" wrapText="1" readingOrder="2"/>
    </xf>
    <xf numFmtId="164" fontId="19" fillId="6" borderId="5" xfId="1" applyNumberFormat="1" applyFont="1" applyFill="1" applyBorder="1" applyAlignment="1">
      <alignment horizontal="right" vertical="center" wrapText="1" indent="8" readingOrder="2"/>
    </xf>
    <xf numFmtId="164" fontId="19" fillId="6" borderId="5" xfId="0" applyNumberFormat="1" applyFont="1" applyFill="1" applyBorder="1" applyAlignment="1">
      <alignment horizontal="right" vertical="center" wrapText="1" indent="8" readingOrder="2"/>
    </xf>
    <xf numFmtId="0" fontId="18" fillId="5" borderId="5" xfId="0" applyFont="1" applyFill="1" applyBorder="1" applyAlignment="1">
      <alignment horizontal="right" vertical="center" wrapText="1" readingOrder="2"/>
    </xf>
    <xf numFmtId="164" fontId="19" fillId="5" borderId="5" xfId="0" applyNumberFormat="1" applyFont="1" applyFill="1" applyBorder="1" applyAlignment="1">
      <alignment horizontal="right" vertical="center" wrapText="1" indent="8" readingOrder="2"/>
    </xf>
    <xf numFmtId="4" fontId="19" fillId="5" borderId="5" xfId="1" applyNumberFormat="1" applyFont="1" applyFill="1" applyBorder="1" applyAlignment="1">
      <alignment horizontal="center" vertical="center" wrapText="1" readingOrder="2"/>
    </xf>
    <xf numFmtId="164" fontId="19" fillId="6" borderId="5" xfId="0" applyNumberFormat="1" applyFont="1" applyFill="1" applyBorder="1" applyAlignment="1">
      <alignment horizontal="center" vertical="center" wrapText="1" readingOrder="2"/>
    </xf>
    <xf numFmtId="0" fontId="20" fillId="0" borderId="0" xfId="0" applyFont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 readingOrder="2"/>
    </xf>
    <xf numFmtId="0" fontId="5" fillId="0" borderId="4" xfId="0" applyFont="1" applyBorder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 vertical="center" readingOrder="2"/>
    </xf>
  </cellXfs>
  <cellStyles count="5">
    <cellStyle name="Comma" xfId="1" builtinId="3"/>
    <cellStyle name="Normal" xfId="0" builtinId="0"/>
    <cellStyle name="Normal 2" xfId="2"/>
    <cellStyle name="Normal 3" xfId="4"/>
    <cellStyle name="Percent" xfId="3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107673</xdr:colOff>
      <xdr:row>0</xdr:row>
      <xdr:rowOff>0</xdr:rowOff>
    </xdr:from>
    <xdr:to>
      <xdr:col>0</xdr:col>
      <xdr:colOff>1499151</xdr:colOff>
      <xdr:row>0</xdr:row>
      <xdr:rowOff>541873</xdr:rowOff>
    </xdr:to>
    <xdr:pic>
      <xdr:nvPicPr>
        <xdr:cNvPr id="2" name="תמונה 12" descr="cid:image001.png@01D7CB15.77BEE5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8348174" y="0"/>
          <a:ext cx="1391478" cy="541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107673</xdr:colOff>
      <xdr:row>0</xdr:row>
      <xdr:rowOff>0</xdr:rowOff>
    </xdr:from>
    <xdr:to>
      <xdr:col>0</xdr:col>
      <xdr:colOff>1499151</xdr:colOff>
      <xdr:row>0</xdr:row>
      <xdr:rowOff>541873</xdr:rowOff>
    </xdr:to>
    <xdr:pic>
      <xdr:nvPicPr>
        <xdr:cNvPr id="3" name="תמונה 12" descr="cid:image001.png@01D7CB15.77BEE5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015299" y="0"/>
          <a:ext cx="1391478" cy="389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107673</xdr:colOff>
      <xdr:row>0</xdr:row>
      <xdr:rowOff>0</xdr:rowOff>
    </xdr:from>
    <xdr:to>
      <xdr:col>0</xdr:col>
      <xdr:colOff>1499151</xdr:colOff>
      <xdr:row>0</xdr:row>
      <xdr:rowOff>541873</xdr:rowOff>
    </xdr:to>
    <xdr:pic>
      <xdr:nvPicPr>
        <xdr:cNvPr id="2" name="תמונה 12" descr="cid:image001.png@01D7CB15.77BEE5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234499" y="0"/>
          <a:ext cx="1391478" cy="265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107673</xdr:colOff>
      <xdr:row>0</xdr:row>
      <xdr:rowOff>0</xdr:rowOff>
    </xdr:from>
    <xdr:to>
      <xdr:col>0</xdr:col>
      <xdr:colOff>1499151</xdr:colOff>
      <xdr:row>0</xdr:row>
      <xdr:rowOff>541873</xdr:rowOff>
    </xdr:to>
    <xdr:pic>
      <xdr:nvPicPr>
        <xdr:cNvPr id="2" name="תמונה 12" descr="cid:image001.png@01D7CB15.77BEE5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197399" y="0"/>
          <a:ext cx="1391478" cy="541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rightToLeft="1" workbookViewId="0">
      <selection sqref="A1:C1"/>
    </sheetView>
  </sheetViews>
  <sheetFormatPr defaultColWidth="0" defaultRowHeight="14.25" zeroHeight="1" x14ac:dyDescent="0.2"/>
  <cols>
    <col min="1" max="1" width="77.75" bestFit="1" customWidth="1"/>
    <col min="2" max="2" width="6" style="26" bestFit="1" customWidth="1"/>
    <col min="3" max="3" width="18.125" style="36" customWidth="1"/>
    <col min="4" max="4" width="0" hidden="1" customWidth="1"/>
    <col min="5" max="16384" width="9" hidden="1"/>
  </cols>
  <sheetData>
    <row r="1" spans="1:4" ht="20.25" x14ac:dyDescent="0.2">
      <c r="A1" s="66" t="s">
        <v>73</v>
      </c>
      <c r="B1" s="67"/>
      <c r="C1" s="67"/>
      <c r="D1" s="70" t="s">
        <v>143</v>
      </c>
    </row>
    <row r="2" spans="1:4" ht="15.75" x14ac:dyDescent="0.2">
      <c r="A2" s="68" t="s">
        <v>145</v>
      </c>
      <c r="B2" s="68"/>
      <c r="C2" s="69"/>
      <c r="D2" s="70"/>
    </row>
    <row r="3" spans="1:4" ht="15" x14ac:dyDescent="0.2">
      <c r="A3" s="7"/>
      <c r="B3" s="8"/>
      <c r="C3" s="28" t="s">
        <v>74</v>
      </c>
      <c r="D3" s="70"/>
    </row>
    <row r="4" spans="1:4" ht="15" x14ac:dyDescent="0.25">
      <c r="A4" s="10" t="s">
        <v>1</v>
      </c>
      <c r="B4" s="11"/>
      <c r="C4" s="28"/>
      <c r="D4" s="70"/>
    </row>
    <row r="5" spans="1:4" x14ac:dyDescent="0.2">
      <c r="A5" s="17" t="s">
        <v>3</v>
      </c>
      <c r="B5" s="13"/>
      <c r="C5" s="14">
        <f>C6+C7</f>
        <v>21.197786580999846</v>
      </c>
      <c r="D5" s="70"/>
    </row>
    <row r="6" spans="1:4" x14ac:dyDescent="0.2">
      <c r="A6" s="15" t="s">
        <v>4</v>
      </c>
      <c r="B6" s="5" t="s">
        <v>5</v>
      </c>
      <c r="C6" s="16">
        <v>0</v>
      </c>
      <c r="D6" s="70"/>
    </row>
    <row r="7" spans="1:4" x14ac:dyDescent="0.2">
      <c r="A7" s="15" t="s">
        <v>6</v>
      </c>
      <c r="B7" s="5" t="s">
        <v>7</v>
      </c>
      <c r="C7" s="16">
        <v>21.197786580999846</v>
      </c>
      <c r="D7" s="70"/>
    </row>
    <row r="8" spans="1:4" ht="28.5" x14ac:dyDescent="0.2">
      <c r="A8" s="29" t="s">
        <v>8</v>
      </c>
      <c r="B8" s="13"/>
      <c r="C8" s="14">
        <f>C9+C10</f>
        <v>0</v>
      </c>
      <c r="D8" s="70"/>
    </row>
    <row r="9" spans="1:4" x14ac:dyDescent="0.2">
      <c r="A9" s="15" t="s">
        <v>9</v>
      </c>
      <c r="B9" s="5" t="s">
        <v>10</v>
      </c>
      <c r="C9" s="16">
        <v>0</v>
      </c>
      <c r="D9" s="70"/>
    </row>
    <row r="10" spans="1:4" x14ac:dyDescent="0.2">
      <c r="A10" s="15" t="s">
        <v>11</v>
      </c>
      <c r="B10" s="5" t="s">
        <v>12</v>
      </c>
      <c r="C10" s="16"/>
      <c r="D10" s="70"/>
    </row>
    <row r="11" spans="1:4" x14ac:dyDescent="0.2">
      <c r="A11" s="17" t="s">
        <v>13</v>
      </c>
      <c r="B11" s="13"/>
      <c r="C11" s="14">
        <f>C12+C13</f>
        <v>0.19483577999999999</v>
      </c>
      <c r="D11" s="70"/>
    </row>
    <row r="12" spans="1:4" x14ac:dyDescent="0.2">
      <c r="A12" s="15" t="s">
        <v>14</v>
      </c>
      <c r="B12" s="5" t="s">
        <v>15</v>
      </c>
      <c r="C12" s="16">
        <v>0.19483577999999999</v>
      </c>
      <c r="D12" s="70"/>
    </row>
    <row r="13" spans="1:4" x14ac:dyDescent="0.2">
      <c r="A13" s="15" t="s">
        <v>16</v>
      </c>
      <c r="B13" s="5" t="s">
        <v>17</v>
      </c>
      <c r="C13" s="16">
        <v>0</v>
      </c>
      <c r="D13" s="70"/>
    </row>
    <row r="14" spans="1:4" x14ac:dyDescent="0.2">
      <c r="A14" s="17" t="s">
        <v>18</v>
      </c>
      <c r="B14" s="5" t="s">
        <v>19</v>
      </c>
      <c r="C14" s="16">
        <v>136.02886999999998</v>
      </c>
      <c r="D14" s="70"/>
    </row>
    <row r="15" spans="1:4" x14ac:dyDescent="0.2">
      <c r="A15" s="17" t="s">
        <v>20</v>
      </c>
      <c r="B15" s="5" t="s">
        <v>21</v>
      </c>
      <c r="C15" s="16"/>
      <c r="D15" s="70"/>
    </row>
    <row r="16" spans="1:4" x14ac:dyDescent="0.2">
      <c r="A16" s="17" t="s">
        <v>22</v>
      </c>
      <c r="B16" s="5" t="s">
        <v>23</v>
      </c>
      <c r="C16" s="16"/>
      <c r="D16" s="70"/>
    </row>
    <row r="17" spans="1:4" x14ac:dyDescent="0.2">
      <c r="A17" s="17" t="s">
        <v>24</v>
      </c>
      <c r="B17" s="13" t="s">
        <v>25</v>
      </c>
      <c r="C17" s="14">
        <f>C5+C8+C11+C14+C15+C16</f>
        <v>157.42149236099982</v>
      </c>
      <c r="D17" s="70"/>
    </row>
    <row r="18" spans="1:4" x14ac:dyDescent="0.2">
      <c r="A18" s="17" t="s">
        <v>26</v>
      </c>
      <c r="B18" s="5" t="s">
        <v>27</v>
      </c>
      <c r="C18" s="16">
        <v>419387.74199999997</v>
      </c>
      <c r="D18" s="70"/>
    </row>
    <row r="19" spans="1:4" ht="28.5" x14ac:dyDescent="0.2">
      <c r="A19" s="18" t="s">
        <v>146</v>
      </c>
      <c r="B19" s="5" t="s">
        <v>28</v>
      </c>
      <c r="C19" s="16">
        <v>454727.5</v>
      </c>
      <c r="D19" s="70"/>
    </row>
    <row r="20" spans="1:4" ht="28.5" x14ac:dyDescent="0.2">
      <c r="A20" s="18" t="s">
        <v>147</v>
      </c>
      <c r="B20" s="5" t="s">
        <v>29</v>
      </c>
      <c r="C20" s="16">
        <v>384047.984</v>
      </c>
      <c r="D20" s="70"/>
    </row>
    <row r="21" spans="1:4" x14ac:dyDescent="0.2">
      <c r="A21" s="17" t="s">
        <v>30</v>
      </c>
      <c r="B21" s="13" t="s">
        <v>31</v>
      </c>
      <c r="C21" s="30">
        <f>C17/C18</f>
        <v>3.7536026115183842E-4</v>
      </c>
      <c r="D21" s="70"/>
    </row>
    <row r="22" spans="1:4" x14ac:dyDescent="0.2">
      <c r="A22" s="19"/>
      <c r="B22" s="5"/>
      <c r="C22" s="20"/>
      <c r="D22" s="70"/>
    </row>
    <row r="23" spans="1:4" ht="15" x14ac:dyDescent="0.25">
      <c r="A23" s="10" t="s">
        <v>32</v>
      </c>
      <c r="B23" s="5"/>
      <c r="C23" s="16"/>
      <c r="D23" s="70"/>
    </row>
    <row r="24" spans="1:4" x14ac:dyDescent="0.2">
      <c r="A24" s="17" t="s">
        <v>33</v>
      </c>
      <c r="B24" s="5" t="s">
        <v>34</v>
      </c>
      <c r="C24" s="16">
        <v>3.4928519852186608</v>
      </c>
      <c r="D24" s="70"/>
    </row>
    <row r="25" spans="1:4" x14ac:dyDescent="0.2">
      <c r="A25" s="17" t="s">
        <v>35</v>
      </c>
      <c r="B25" s="13"/>
      <c r="C25" s="14">
        <f>SUM(C26:C34)</f>
        <v>117.01894031799947</v>
      </c>
      <c r="D25" s="70"/>
    </row>
    <row r="26" spans="1:4" x14ac:dyDescent="0.2">
      <c r="A26" s="19" t="s">
        <v>36</v>
      </c>
      <c r="B26" s="5" t="s">
        <v>37</v>
      </c>
      <c r="C26" s="16">
        <v>2.4219000000000004</v>
      </c>
      <c r="D26" s="70"/>
    </row>
    <row r="27" spans="1:4" x14ac:dyDescent="0.2">
      <c r="A27" s="19" t="s">
        <v>38</v>
      </c>
      <c r="B27" s="5" t="s">
        <v>39</v>
      </c>
      <c r="C27" s="16">
        <v>5.1558869999999999</v>
      </c>
      <c r="D27" s="70"/>
    </row>
    <row r="28" spans="1:4" x14ac:dyDescent="0.2">
      <c r="A28" s="21" t="s">
        <v>40</v>
      </c>
      <c r="B28" s="5" t="s">
        <v>41</v>
      </c>
      <c r="C28" s="16">
        <v>0</v>
      </c>
      <c r="D28" s="70"/>
    </row>
    <row r="29" spans="1:4" x14ac:dyDescent="0.2">
      <c r="A29" s="21" t="s">
        <v>42</v>
      </c>
      <c r="B29" s="5" t="s">
        <v>43</v>
      </c>
      <c r="C29" s="16">
        <v>0</v>
      </c>
      <c r="D29" s="70"/>
    </row>
    <row r="30" spans="1:4" ht="28.5" x14ac:dyDescent="0.2">
      <c r="A30" s="22" t="s">
        <v>44</v>
      </c>
      <c r="B30" s="5" t="s">
        <v>45</v>
      </c>
      <c r="C30" s="16">
        <v>1.3221835800000008</v>
      </c>
      <c r="D30" s="70"/>
    </row>
    <row r="31" spans="1:4" ht="28.5" x14ac:dyDescent="0.2">
      <c r="A31" s="22" t="s">
        <v>46</v>
      </c>
      <c r="B31" s="5" t="s">
        <v>47</v>
      </c>
      <c r="C31" s="16">
        <v>108.11896973799946</v>
      </c>
      <c r="D31" s="70"/>
    </row>
    <row r="32" spans="1:4" ht="28.5" x14ac:dyDescent="0.2">
      <c r="A32" s="23" t="s">
        <v>48</v>
      </c>
      <c r="B32" s="5" t="s">
        <v>49</v>
      </c>
      <c r="C32" s="16">
        <v>0</v>
      </c>
      <c r="D32" s="70"/>
    </row>
    <row r="33" spans="1:4" ht="28.5" x14ac:dyDescent="0.2">
      <c r="A33" s="18" t="s">
        <v>50</v>
      </c>
      <c r="B33" s="5" t="s">
        <v>51</v>
      </c>
      <c r="C33" s="16">
        <v>0</v>
      </c>
      <c r="D33" s="70"/>
    </row>
    <row r="34" spans="1:4" x14ac:dyDescent="0.2">
      <c r="A34" s="15" t="s">
        <v>52</v>
      </c>
      <c r="B34" s="5" t="s">
        <v>53</v>
      </c>
      <c r="C34" s="16">
        <v>0</v>
      </c>
      <c r="D34" s="70"/>
    </row>
    <row r="35" spans="1:4" x14ac:dyDescent="0.2">
      <c r="A35" s="17" t="s">
        <v>54</v>
      </c>
      <c r="B35" s="13" t="s">
        <v>55</v>
      </c>
      <c r="C35" s="31">
        <f>C25/C20</f>
        <v>3.0469874909693439E-4</v>
      </c>
      <c r="D35" s="70"/>
    </row>
    <row r="36" spans="1:4" x14ac:dyDescent="0.2">
      <c r="A36" s="17" t="s">
        <v>56</v>
      </c>
      <c r="B36" s="13" t="s">
        <v>57</v>
      </c>
      <c r="C36" s="32"/>
      <c r="D36" s="70"/>
    </row>
    <row r="37" spans="1:4" ht="28.5" x14ac:dyDescent="0.2">
      <c r="A37" s="29" t="s">
        <v>58</v>
      </c>
      <c r="B37" s="13" t="s">
        <v>59</v>
      </c>
      <c r="C37" s="32">
        <v>0</v>
      </c>
      <c r="D37" s="70"/>
    </row>
    <row r="38" spans="1:4" x14ac:dyDescent="0.2">
      <c r="A38" s="29" t="s">
        <v>60</v>
      </c>
      <c r="B38" s="13" t="s">
        <v>61</v>
      </c>
      <c r="C38" s="33">
        <v>0</v>
      </c>
      <c r="D38" s="70"/>
    </row>
    <row r="39" spans="1:4" ht="28.5" x14ac:dyDescent="0.2">
      <c r="A39" s="29" t="s">
        <v>62</v>
      </c>
      <c r="B39" s="13" t="s">
        <v>63</v>
      </c>
      <c r="C39" s="31">
        <f>(C25-C38)/C20</f>
        <v>3.0469874909693439E-4</v>
      </c>
      <c r="D39" s="70"/>
    </row>
    <row r="40" spans="1:4" ht="15" x14ac:dyDescent="0.25">
      <c r="A40" s="24"/>
      <c r="B40" s="25"/>
      <c r="C40" s="34"/>
      <c r="D40" s="70"/>
    </row>
    <row r="41" spans="1:4" ht="15" x14ac:dyDescent="0.25">
      <c r="A41" s="10" t="s">
        <v>64</v>
      </c>
      <c r="B41" s="25"/>
      <c r="C41" s="34"/>
      <c r="D41" s="70"/>
    </row>
    <row r="42" spans="1:4" x14ac:dyDescent="0.2">
      <c r="A42" s="29" t="s">
        <v>65</v>
      </c>
      <c r="B42" s="13" t="s">
        <v>66</v>
      </c>
      <c r="C42" s="33">
        <f>C17+C25-C38</f>
        <v>274.44043267899929</v>
      </c>
      <c r="D42" s="70"/>
    </row>
    <row r="43" spans="1:4" x14ac:dyDescent="0.2">
      <c r="A43" s="29" t="s">
        <v>67</v>
      </c>
      <c r="B43" s="13" t="s">
        <v>68</v>
      </c>
      <c r="C43" s="31">
        <f>C42/C18</f>
        <v>6.5438353388735742E-4</v>
      </c>
      <c r="D43" s="70"/>
    </row>
    <row r="44" spans="1:4" x14ac:dyDescent="0.2">
      <c r="A44" s="15"/>
      <c r="B44" s="5"/>
      <c r="C44" s="34"/>
      <c r="D44" s="70"/>
    </row>
    <row r="45" spans="1:4" ht="15" x14ac:dyDescent="0.25">
      <c r="A45" s="10" t="s">
        <v>69</v>
      </c>
      <c r="B45" s="25"/>
      <c r="C45" s="34"/>
      <c r="D45" s="70"/>
    </row>
    <row r="46" spans="1:4" ht="28.5" x14ac:dyDescent="0.2">
      <c r="A46" s="29" t="s">
        <v>148</v>
      </c>
      <c r="B46" s="13" t="s">
        <v>70</v>
      </c>
      <c r="C46" s="35"/>
      <c r="D46" s="70"/>
    </row>
    <row r="47" spans="1:4" x14ac:dyDescent="0.2">
      <c r="A47" s="29" t="s">
        <v>71</v>
      </c>
      <c r="B47" s="13" t="s">
        <v>72</v>
      </c>
      <c r="C47" s="35"/>
      <c r="D47" s="70"/>
    </row>
    <row r="48" spans="1:4" hidden="1" x14ac:dyDescent="0.2">
      <c r="A48" s="71" t="s">
        <v>143</v>
      </c>
      <c r="B48" s="71"/>
      <c r="C48" s="71"/>
    </row>
  </sheetData>
  <mergeCells count="4">
    <mergeCell ref="A1:C1"/>
    <mergeCell ref="A2:C2"/>
    <mergeCell ref="D1:D47"/>
    <mergeCell ref="A48:C48"/>
  </mergeCells>
  <conditionalFormatting sqref="A37">
    <cfRule type="cellIs" dxfId="1" priority="1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rightToLeft="1" workbookViewId="0">
      <selection sqref="A1:B1"/>
    </sheetView>
  </sheetViews>
  <sheetFormatPr defaultColWidth="0" defaultRowHeight="14.25" zeroHeight="1" x14ac:dyDescent="0.2"/>
  <cols>
    <col min="1" max="1" width="54.875" customWidth="1"/>
    <col min="2" max="2" width="28.875" customWidth="1"/>
    <col min="3" max="3" width="0" hidden="1" customWidth="1"/>
    <col min="4" max="16384" width="9" hidden="1"/>
  </cols>
  <sheetData>
    <row r="1" spans="1:3" ht="25.5" customHeight="1" x14ac:dyDescent="0.2">
      <c r="A1" s="73"/>
      <c r="B1" s="73"/>
      <c r="C1" s="70" t="s">
        <v>143</v>
      </c>
    </row>
    <row r="2" spans="1:3" ht="15.75" x14ac:dyDescent="0.2">
      <c r="A2" s="74" t="s">
        <v>154</v>
      </c>
      <c r="B2" s="74"/>
      <c r="C2" s="70"/>
    </row>
    <row r="3" spans="1:3" ht="18" x14ac:dyDescent="0.25">
      <c r="A3" s="72" t="s">
        <v>76</v>
      </c>
      <c r="B3" s="72"/>
      <c r="C3" s="70"/>
    </row>
    <row r="4" spans="1:3" x14ac:dyDescent="0.2">
      <c r="A4" s="39"/>
      <c r="B4" s="40" t="s">
        <v>77</v>
      </c>
      <c r="C4" s="70"/>
    </row>
    <row r="5" spans="1:3" x14ac:dyDescent="0.2">
      <c r="A5" s="41" t="s">
        <v>78</v>
      </c>
      <c r="B5" s="42"/>
      <c r="C5" s="70"/>
    </row>
    <row r="6" spans="1:3" x14ac:dyDescent="0.2">
      <c r="A6" s="43" t="s">
        <v>79</v>
      </c>
      <c r="B6" s="44"/>
      <c r="C6" s="70"/>
    </row>
    <row r="7" spans="1:3" x14ac:dyDescent="0.2">
      <c r="A7" s="45" t="s">
        <v>97</v>
      </c>
      <c r="B7" s="46" t="s">
        <v>75</v>
      </c>
      <c r="C7" s="70"/>
    </row>
    <row r="8" spans="1:3" x14ac:dyDescent="0.2">
      <c r="A8" s="45" t="s">
        <v>98</v>
      </c>
      <c r="B8" s="46" t="s">
        <v>75</v>
      </c>
      <c r="C8" s="70"/>
    </row>
    <row r="9" spans="1:3" x14ac:dyDescent="0.2">
      <c r="A9" s="45" t="s">
        <v>99</v>
      </c>
      <c r="B9" s="46" t="s">
        <v>75</v>
      </c>
      <c r="C9" s="70"/>
    </row>
    <row r="10" spans="1:3" x14ac:dyDescent="0.2">
      <c r="A10" s="41" t="s">
        <v>80</v>
      </c>
      <c r="B10" s="42"/>
      <c r="C10" s="70"/>
    </row>
    <row r="11" spans="1:3" x14ac:dyDescent="0.2">
      <c r="A11" s="47" t="s">
        <v>81</v>
      </c>
      <c r="B11" s="48">
        <v>14.611940699999993</v>
      </c>
      <c r="C11" s="70"/>
    </row>
    <row r="12" spans="1:3" x14ac:dyDescent="0.2">
      <c r="A12" s="47" t="s">
        <v>152</v>
      </c>
      <c r="B12" s="48">
        <v>1.7877902169999211</v>
      </c>
      <c r="C12" s="70"/>
    </row>
    <row r="13" spans="1:3" x14ac:dyDescent="0.2">
      <c r="A13" s="47" t="s">
        <v>83</v>
      </c>
      <c r="B13" s="48">
        <v>1.6541650489999424</v>
      </c>
      <c r="C13" s="70"/>
    </row>
    <row r="14" spans="1:3" x14ac:dyDescent="0.2">
      <c r="A14" s="47" t="s">
        <v>153</v>
      </c>
      <c r="B14" s="48">
        <v>1.4708869789999679</v>
      </c>
      <c r="C14" s="70"/>
    </row>
    <row r="15" spans="1:3" x14ac:dyDescent="0.2">
      <c r="A15" s="47" t="s">
        <v>82</v>
      </c>
      <c r="B15" s="48">
        <v>1.4208936360000237</v>
      </c>
      <c r="C15" s="70"/>
    </row>
    <row r="16" spans="1:3" x14ac:dyDescent="0.2">
      <c r="A16" s="47" t="s">
        <v>84</v>
      </c>
      <c r="B16" s="48">
        <v>0.25211</v>
      </c>
      <c r="C16" s="70"/>
    </row>
    <row r="17" spans="1:3" x14ac:dyDescent="0.2">
      <c r="A17" s="41" t="s">
        <v>85</v>
      </c>
      <c r="B17" s="49">
        <f>SUM(B11:B16)</f>
        <v>21.197786580999846</v>
      </c>
      <c r="C17" s="70"/>
    </row>
    <row r="18" spans="1:3" x14ac:dyDescent="0.2">
      <c r="A18" s="50"/>
      <c r="B18" s="44"/>
      <c r="C18" s="70"/>
    </row>
    <row r="19" spans="1:3" x14ac:dyDescent="0.2">
      <c r="A19" s="41" t="s">
        <v>86</v>
      </c>
      <c r="B19" s="42"/>
      <c r="C19" s="70"/>
    </row>
    <row r="20" spans="1:3" x14ac:dyDescent="0.2">
      <c r="A20" s="41" t="s">
        <v>79</v>
      </c>
      <c r="B20" s="42"/>
      <c r="C20" s="70"/>
    </row>
    <row r="21" spans="1:3" x14ac:dyDescent="0.2">
      <c r="A21" s="47" t="s">
        <v>100</v>
      </c>
      <c r="B21" s="46" t="s">
        <v>75</v>
      </c>
      <c r="C21" s="70"/>
    </row>
    <row r="22" spans="1:3" x14ac:dyDescent="0.2">
      <c r="A22" s="47" t="s">
        <v>101</v>
      </c>
      <c r="B22" s="46" t="s">
        <v>75</v>
      </c>
      <c r="C22" s="70"/>
    </row>
    <row r="23" spans="1:3" x14ac:dyDescent="0.2">
      <c r="A23" s="47" t="s">
        <v>99</v>
      </c>
      <c r="B23" s="46" t="s">
        <v>75</v>
      </c>
      <c r="C23" s="70"/>
    </row>
    <row r="24" spans="1:3" x14ac:dyDescent="0.2">
      <c r="A24" s="41" t="s">
        <v>80</v>
      </c>
      <c r="B24" s="42"/>
      <c r="C24" s="70"/>
    </row>
    <row r="25" spans="1:3" x14ac:dyDescent="0.2">
      <c r="A25" s="47" t="s">
        <v>100</v>
      </c>
      <c r="B25" s="48"/>
      <c r="C25" s="70"/>
    </row>
    <row r="26" spans="1:3" x14ac:dyDescent="0.2">
      <c r="A26" s="45" t="s">
        <v>101</v>
      </c>
      <c r="B26" s="46" t="s">
        <v>75</v>
      </c>
      <c r="C26" s="70"/>
    </row>
    <row r="27" spans="1:3" x14ac:dyDescent="0.2">
      <c r="A27" s="45" t="s">
        <v>99</v>
      </c>
      <c r="B27" s="46" t="s">
        <v>75</v>
      </c>
      <c r="C27" s="70"/>
    </row>
    <row r="28" spans="1:3" x14ac:dyDescent="0.2">
      <c r="A28" s="41" t="s">
        <v>87</v>
      </c>
      <c r="B28" s="49">
        <f>SUM(B25:B27)</f>
        <v>0</v>
      </c>
      <c r="C28" s="70"/>
    </row>
    <row r="29" spans="1:3" x14ac:dyDescent="0.2">
      <c r="A29" s="45"/>
      <c r="B29" s="44"/>
      <c r="C29" s="70"/>
    </row>
    <row r="30" spans="1:3" x14ac:dyDescent="0.2">
      <c r="A30" s="41" t="s">
        <v>88</v>
      </c>
      <c r="B30" s="42"/>
      <c r="C30" s="70"/>
    </row>
    <row r="31" spans="1:3" x14ac:dyDescent="0.2">
      <c r="A31" s="45" t="s">
        <v>102</v>
      </c>
      <c r="B31" s="48">
        <v>0.19483577999999999</v>
      </c>
      <c r="C31" s="70"/>
    </row>
    <row r="32" spans="1:3" x14ac:dyDescent="0.2">
      <c r="A32" s="45" t="s">
        <v>103</v>
      </c>
      <c r="B32" s="46" t="s">
        <v>75</v>
      </c>
      <c r="C32" s="70"/>
    </row>
    <row r="33" spans="1:3" x14ac:dyDescent="0.2">
      <c r="A33" s="45" t="s">
        <v>99</v>
      </c>
      <c r="B33" s="46" t="s">
        <v>75</v>
      </c>
      <c r="C33" s="70"/>
    </row>
    <row r="34" spans="1:3" x14ac:dyDescent="0.2">
      <c r="A34" s="41" t="s">
        <v>89</v>
      </c>
      <c r="B34" s="49">
        <f>SUM(B31:B33)</f>
        <v>0.19483577999999999</v>
      </c>
      <c r="C34" s="70"/>
    </row>
    <row r="35" spans="1:3" x14ac:dyDescent="0.2">
      <c r="A35" s="43"/>
      <c r="B35" s="44"/>
      <c r="C35" s="70"/>
    </row>
    <row r="36" spans="1:3" x14ac:dyDescent="0.2">
      <c r="A36" s="41" t="s">
        <v>90</v>
      </c>
      <c r="B36" s="42"/>
      <c r="C36" s="70"/>
    </row>
    <row r="37" spans="1:3" x14ac:dyDescent="0.2">
      <c r="A37" s="45" t="s">
        <v>102</v>
      </c>
      <c r="B37" s="46" t="s">
        <v>75</v>
      </c>
      <c r="C37" s="70"/>
    </row>
    <row r="38" spans="1:3" x14ac:dyDescent="0.2">
      <c r="A38" s="45" t="s">
        <v>103</v>
      </c>
      <c r="B38" s="46" t="s">
        <v>75</v>
      </c>
      <c r="C38" s="70"/>
    </row>
    <row r="39" spans="1:3" x14ac:dyDescent="0.2">
      <c r="A39" s="45" t="s">
        <v>99</v>
      </c>
      <c r="B39" s="46" t="s">
        <v>75</v>
      </c>
      <c r="C39" s="70"/>
    </row>
    <row r="40" spans="1:3" x14ac:dyDescent="0.2">
      <c r="A40" s="41" t="s">
        <v>91</v>
      </c>
      <c r="B40" s="51" t="s">
        <v>75</v>
      </c>
      <c r="C40" s="70"/>
    </row>
    <row r="41" spans="1:3" x14ac:dyDescent="0.2">
      <c r="A41" s="45"/>
      <c r="B41" s="44"/>
      <c r="C41" s="70"/>
    </row>
    <row r="42" spans="1:3" x14ac:dyDescent="0.2">
      <c r="A42" s="41" t="s">
        <v>92</v>
      </c>
      <c r="B42" s="52">
        <v>136.02886999999998</v>
      </c>
      <c r="C42" s="70"/>
    </row>
    <row r="43" spans="1:3" x14ac:dyDescent="0.2">
      <c r="A43" s="43"/>
      <c r="B43" s="44"/>
      <c r="C43" s="70"/>
    </row>
    <row r="44" spans="1:3" x14ac:dyDescent="0.2">
      <c r="A44" s="41" t="s">
        <v>93</v>
      </c>
      <c r="B44" s="42"/>
      <c r="C44" s="70"/>
    </row>
    <row r="45" spans="1:3" x14ac:dyDescent="0.2">
      <c r="A45" s="45" t="s">
        <v>102</v>
      </c>
      <c r="B45" s="46" t="s">
        <v>75</v>
      </c>
      <c r="C45" s="70"/>
    </row>
    <row r="46" spans="1:3" x14ac:dyDescent="0.2">
      <c r="A46" s="45" t="s">
        <v>103</v>
      </c>
      <c r="B46" s="46" t="s">
        <v>75</v>
      </c>
      <c r="C46" s="70"/>
    </row>
    <row r="47" spans="1:3" x14ac:dyDescent="0.2">
      <c r="A47" s="45" t="s">
        <v>99</v>
      </c>
      <c r="B47" s="46" t="s">
        <v>75</v>
      </c>
      <c r="C47" s="70"/>
    </row>
    <row r="48" spans="1:3" x14ac:dyDescent="0.2">
      <c r="A48" s="41" t="s">
        <v>94</v>
      </c>
      <c r="B48" s="51" t="s">
        <v>75</v>
      </c>
      <c r="C48" s="70"/>
    </row>
    <row r="49" spans="1:3" x14ac:dyDescent="0.2">
      <c r="A49" s="45"/>
      <c r="B49" s="44"/>
      <c r="C49" s="70"/>
    </row>
    <row r="50" spans="1:3" x14ac:dyDescent="0.2">
      <c r="A50" s="41" t="s">
        <v>95</v>
      </c>
      <c r="B50" s="42"/>
      <c r="C50" s="70"/>
    </row>
    <row r="51" spans="1:3" x14ac:dyDescent="0.2">
      <c r="A51" s="45" t="s">
        <v>102</v>
      </c>
      <c r="B51" s="46" t="s">
        <v>75</v>
      </c>
      <c r="C51" s="70"/>
    </row>
    <row r="52" spans="1:3" x14ac:dyDescent="0.2">
      <c r="A52" s="45" t="s">
        <v>103</v>
      </c>
      <c r="B52" s="46" t="s">
        <v>75</v>
      </c>
      <c r="C52" s="70"/>
    </row>
    <row r="53" spans="1:3" x14ac:dyDescent="0.2">
      <c r="A53" s="45" t="s">
        <v>99</v>
      </c>
      <c r="B53" s="46" t="s">
        <v>75</v>
      </c>
      <c r="C53" s="70"/>
    </row>
    <row r="54" spans="1:3" x14ac:dyDescent="0.2">
      <c r="A54" s="41" t="s">
        <v>96</v>
      </c>
      <c r="B54" s="51" t="s">
        <v>75</v>
      </c>
      <c r="C54" s="70"/>
    </row>
    <row r="55" spans="1:3" x14ac:dyDescent="0.2">
      <c r="A55" s="43"/>
      <c r="B55" s="44"/>
      <c r="C55" s="70"/>
    </row>
    <row r="56" spans="1:3" x14ac:dyDescent="0.2">
      <c r="A56" s="41" t="s">
        <v>104</v>
      </c>
      <c r="B56" s="53">
        <f>B17+B28+B42+B34</f>
        <v>157.42149236099982</v>
      </c>
      <c r="C56" s="70"/>
    </row>
    <row r="57" spans="1:3" hidden="1" x14ac:dyDescent="0.2">
      <c r="A57" s="71" t="s">
        <v>143</v>
      </c>
      <c r="B57" s="71"/>
      <c r="C57" s="64"/>
    </row>
    <row r="58" spans="1:3" ht="15.75" hidden="1" x14ac:dyDescent="0.2">
      <c r="B58" s="37"/>
      <c r="C58" s="64"/>
    </row>
    <row r="59" spans="1:3" hidden="1" x14ac:dyDescent="0.2">
      <c r="C59" s="64"/>
    </row>
    <row r="60" spans="1:3" hidden="1" x14ac:dyDescent="0.2">
      <c r="C60" s="64"/>
    </row>
    <row r="61" spans="1:3" hidden="1" x14ac:dyDescent="0.2">
      <c r="C61" s="64"/>
    </row>
    <row r="62" spans="1:3" hidden="1" x14ac:dyDescent="0.2">
      <c r="C62" s="64"/>
    </row>
    <row r="63" spans="1:3" hidden="1" x14ac:dyDescent="0.2">
      <c r="C63" s="64"/>
    </row>
    <row r="64" spans="1:3" hidden="1" x14ac:dyDescent="0.2">
      <c r="C64" s="64"/>
    </row>
    <row r="65" spans="3:3" hidden="1" x14ac:dyDescent="0.2">
      <c r="C65" s="64"/>
    </row>
    <row r="66" spans="3:3" hidden="1" x14ac:dyDescent="0.2">
      <c r="C66" s="64"/>
    </row>
    <row r="67" spans="3:3" hidden="1" x14ac:dyDescent="0.2">
      <c r="C67" s="64"/>
    </row>
    <row r="68" spans="3:3" hidden="1" x14ac:dyDescent="0.2">
      <c r="C68" s="64"/>
    </row>
    <row r="69" spans="3:3" hidden="1" x14ac:dyDescent="0.2">
      <c r="C69" s="64"/>
    </row>
    <row r="70" spans="3:3" hidden="1" x14ac:dyDescent="0.2">
      <c r="C70" s="64"/>
    </row>
    <row r="71" spans="3:3" hidden="1" x14ac:dyDescent="0.2">
      <c r="C71" s="64"/>
    </row>
    <row r="72" spans="3:3" hidden="1" x14ac:dyDescent="0.2">
      <c r="C72" s="64"/>
    </row>
    <row r="73" spans="3:3" hidden="1" x14ac:dyDescent="0.2">
      <c r="C73" s="64"/>
    </row>
    <row r="74" spans="3:3" hidden="1" x14ac:dyDescent="0.2">
      <c r="C74" s="64"/>
    </row>
    <row r="75" spans="3:3" hidden="1" x14ac:dyDescent="0.2">
      <c r="C75" s="64"/>
    </row>
    <row r="76" spans="3:3" hidden="1" x14ac:dyDescent="0.2">
      <c r="C76" s="64"/>
    </row>
    <row r="77" spans="3:3" hidden="1" x14ac:dyDescent="0.2">
      <c r="C77" s="64"/>
    </row>
    <row r="78" spans="3:3" hidden="1" x14ac:dyDescent="0.2">
      <c r="C78" s="64"/>
    </row>
    <row r="79" spans="3:3" hidden="1" x14ac:dyDescent="0.2">
      <c r="C79" s="64"/>
    </row>
  </sheetData>
  <mergeCells count="5">
    <mergeCell ref="A3:B3"/>
    <mergeCell ref="A1:B1"/>
    <mergeCell ref="A2:B2"/>
    <mergeCell ref="C1:C56"/>
    <mergeCell ref="A57:B5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rightToLeft="1" workbookViewId="0">
      <selection sqref="A1:B1"/>
    </sheetView>
  </sheetViews>
  <sheetFormatPr defaultColWidth="0" defaultRowHeight="14.25" zeroHeight="1" x14ac:dyDescent="0.2"/>
  <cols>
    <col min="1" max="1" width="54.875" customWidth="1"/>
    <col min="2" max="2" width="28.875" style="38" customWidth="1"/>
    <col min="3" max="3" width="0" hidden="1" customWidth="1"/>
    <col min="4" max="16384" width="9" hidden="1"/>
  </cols>
  <sheetData>
    <row r="1" spans="1:3" ht="24" customHeight="1" x14ac:dyDescent="0.2">
      <c r="A1" s="73"/>
      <c r="B1" s="73"/>
      <c r="C1" s="70" t="s">
        <v>143</v>
      </c>
    </row>
    <row r="2" spans="1:3" ht="15.75" x14ac:dyDescent="0.2">
      <c r="A2" s="74" t="s">
        <v>151</v>
      </c>
      <c r="B2" s="74"/>
      <c r="C2" s="70"/>
    </row>
    <row r="3" spans="1:3" ht="18" x14ac:dyDescent="0.25">
      <c r="A3" s="72" t="s">
        <v>76</v>
      </c>
      <c r="B3" s="72"/>
      <c r="C3" s="70"/>
    </row>
    <row r="4" spans="1:3" x14ac:dyDescent="0.2">
      <c r="A4" s="39"/>
      <c r="B4" s="40" t="s">
        <v>105</v>
      </c>
      <c r="C4" s="70"/>
    </row>
    <row r="5" spans="1:3" x14ac:dyDescent="0.2">
      <c r="A5" s="41" t="s">
        <v>106</v>
      </c>
      <c r="B5" s="51"/>
      <c r="C5" s="70"/>
    </row>
    <row r="6" spans="1:3" x14ac:dyDescent="0.2">
      <c r="A6" s="47" t="s">
        <v>107</v>
      </c>
      <c r="B6" s="54">
        <v>2.4218999999999999</v>
      </c>
      <c r="C6" s="70"/>
    </row>
    <row r="7" spans="1:3" x14ac:dyDescent="0.2">
      <c r="A7" s="47"/>
      <c r="B7" s="54"/>
      <c r="C7" s="70"/>
    </row>
    <row r="8" spans="1:3" x14ac:dyDescent="0.2">
      <c r="A8" s="47"/>
      <c r="B8" s="54"/>
      <c r="C8" s="70"/>
    </row>
    <row r="9" spans="1:3" x14ac:dyDescent="0.2">
      <c r="A9" s="41" t="s">
        <v>108</v>
      </c>
      <c r="B9" s="49">
        <v>2.4218999999999999</v>
      </c>
      <c r="C9" s="70"/>
    </row>
    <row r="10" spans="1:3" x14ac:dyDescent="0.2">
      <c r="A10" s="47"/>
      <c r="B10" s="55"/>
      <c r="C10" s="70"/>
    </row>
    <row r="11" spans="1:3" x14ac:dyDescent="0.2">
      <c r="A11" s="41" t="s">
        <v>109</v>
      </c>
      <c r="B11" s="49"/>
      <c r="C11" s="70"/>
    </row>
    <row r="12" spans="1:3" x14ac:dyDescent="0.2">
      <c r="A12" s="45" t="s">
        <v>110</v>
      </c>
      <c r="B12" s="54">
        <v>5.1558869999999999</v>
      </c>
      <c r="C12" s="70"/>
    </row>
    <row r="13" spans="1:3" x14ac:dyDescent="0.2">
      <c r="A13" s="47"/>
      <c r="B13" s="55"/>
      <c r="C13" s="70"/>
    </row>
    <row r="14" spans="1:3" x14ac:dyDescent="0.2">
      <c r="A14" s="41" t="s">
        <v>111</v>
      </c>
      <c r="B14" s="49">
        <f>B12</f>
        <v>5.1558869999999999</v>
      </c>
      <c r="C14" s="70"/>
    </row>
    <row r="15" spans="1:3" x14ac:dyDescent="0.2">
      <c r="A15" s="47"/>
      <c r="B15" s="55"/>
      <c r="C15" s="70"/>
    </row>
    <row r="16" spans="1:3" x14ac:dyDescent="0.2">
      <c r="A16" s="45" t="s">
        <v>112</v>
      </c>
      <c r="B16" s="55"/>
      <c r="C16" s="70"/>
    </row>
    <row r="17" spans="1:3" x14ac:dyDescent="0.2">
      <c r="A17" s="45" t="s">
        <v>102</v>
      </c>
      <c r="B17" s="55"/>
      <c r="C17" s="70"/>
    </row>
    <row r="18" spans="1:3" x14ac:dyDescent="0.2">
      <c r="A18" s="45" t="s">
        <v>103</v>
      </c>
      <c r="B18" s="55"/>
      <c r="C18" s="70"/>
    </row>
    <row r="19" spans="1:3" x14ac:dyDescent="0.2">
      <c r="A19" s="45" t="s">
        <v>99</v>
      </c>
      <c r="B19" s="55"/>
      <c r="C19" s="70"/>
    </row>
    <row r="20" spans="1:3" x14ac:dyDescent="0.2">
      <c r="A20" s="45"/>
      <c r="B20" s="55"/>
      <c r="C20" s="70"/>
    </row>
    <row r="21" spans="1:3" x14ac:dyDescent="0.2">
      <c r="A21" s="41" t="s">
        <v>113</v>
      </c>
      <c r="B21" s="51" t="s">
        <v>75</v>
      </c>
      <c r="C21" s="70"/>
    </row>
    <row r="22" spans="1:3" x14ac:dyDescent="0.2">
      <c r="A22" s="43"/>
      <c r="B22" s="55"/>
      <c r="C22" s="70"/>
    </row>
    <row r="23" spans="1:3" x14ac:dyDescent="0.2">
      <c r="A23" s="45" t="s">
        <v>114</v>
      </c>
      <c r="B23" s="55" t="s">
        <v>75</v>
      </c>
      <c r="C23" s="70"/>
    </row>
    <row r="24" spans="1:3" x14ac:dyDescent="0.2">
      <c r="A24" s="45" t="s">
        <v>102</v>
      </c>
      <c r="B24" s="55" t="s">
        <v>75</v>
      </c>
      <c r="C24" s="70"/>
    </row>
    <row r="25" spans="1:3" x14ac:dyDescent="0.2">
      <c r="A25" s="45" t="s">
        <v>103</v>
      </c>
      <c r="B25" s="55" t="s">
        <v>75</v>
      </c>
      <c r="C25" s="70"/>
    </row>
    <row r="26" spans="1:3" x14ac:dyDescent="0.2">
      <c r="A26" s="45" t="s">
        <v>99</v>
      </c>
      <c r="B26" s="55" t="s">
        <v>75</v>
      </c>
      <c r="C26" s="70"/>
    </row>
    <row r="27" spans="1:3" x14ac:dyDescent="0.2">
      <c r="A27" s="45" t="s">
        <v>115</v>
      </c>
      <c r="B27" s="55"/>
      <c r="C27" s="70"/>
    </row>
    <row r="28" spans="1:3" x14ac:dyDescent="0.2">
      <c r="A28" s="43"/>
      <c r="B28" s="55"/>
      <c r="C28" s="70"/>
    </row>
    <row r="29" spans="1:3" x14ac:dyDescent="0.2">
      <c r="A29" s="41" t="s">
        <v>116</v>
      </c>
      <c r="B29" s="51" t="s">
        <v>75</v>
      </c>
      <c r="C29" s="70"/>
    </row>
    <row r="30" spans="1:3" x14ac:dyDescent="0.2">
      <c r="A30" s="43"/>
      <c r="B30" s="55"/>
      <c r="C30" s="70"/>
    </row>
    <row r="31" spans="1:3" ht="25.5" x14ac:dyDescent="0.2">
      <c r="A31" s="41" t="s">
        <v>117</v>
      </c>
      <c r="B31" s="51"/>
      <c r="C31" s="70"/>
    </row>
    <row r="32" spans="1:3" x14ac:dyDescent="0.2">
      <c r="A32" s="45" t="s">
        <v>118</v>
      </c>
      <c r="B32" s="56">
        <v>39.797630380999991</v>
      </c>
      <c r="C32" s="70"/>
    </row>
    <row r="33" spans="1:3" x14ac:dyDescent="0.2">
      <c r="A33" s="45" t="s">
        <v>119</v>
      </c>
      <c r="B33" s="56">
        <v>30.619614090000006</v>
      </c>
      <c r="C33" s="70"/>
    </row>
    <row r="34" spans="1:3" x14ac:dyDescent="0.2">
      <c r="A34" s="45" t="s">
        <v>120</v>
      </c>
      <c r="B34" s="56">
        <v>16.066822191000004</v>
      </c>
      <c r="C34" s="70"/>
    </row>
    <row r="35" spans="1:3" x14ac:dyDescent="0.2">
      <c r="A35" s="45" t="s">
        <v>121</v>
      </c>
      <c r="B35" s="56">
        <v>13.109844696000007</v>
      </c>
      <c r="C35" s="70"/>
    </row>
    <row r="36" spans="1:3" x14ac:dyDescent="0.2">
      <c r="A36" s="45" t="s">
        <v>122</v>
      </c>
      <c r="B36" s="56">
        <v>6.7048943119999995</v>
      </c>
      <c r="C36" s="70"/>
    </row>
    <row r="37" spans="1:3" x14ac:dyDescent="0.2">
      <c r="A37" s="45" t="s">
        <v>84</v>
      </c>
      <c r="B37" s="56">
        <v>1.8201640680000017</v>
      </c>
      <c r="C37" s="70"/>
    </row>
    <row r="38" spans="1:3" x14ac:dyDescent="0.2">
      <c r="A38" s="45"/>
      <c r="B38" s="56"/>
      <c r="C38" s="70"/>
    </row>
    <row r="39" spans="1:3" x14ac:dyDescent="0.2">
      <c r="A39" s="41" t="s">
        <v>123</v>
      </c>
      <c r="B39" s="57">
        <f>SUM(B32:B38)</f>
        <v>108.118969738</v>
      </c>
      <c r="C39" s="70"/>
    </row>
    <row r="40" spans="1:3" x14ac:dyDescent="0.2">
      <c r="A40" s="43"/>
      <c r="B40" s="58"/>
      <c r="C40" s="70"/>
    </row>
    <row r="41" spans="1:3" ht="25.5" x14ac:dyDescent="0.2">
      <c r="A41" s="60" t="s">
        <v>124</v>
      </c>
      <c r="B41" s="61"/>
      <c r="C41" s="70"/>
    </row>
    <row r="42" spans="1:3" x14ac:dyDescent="0.2">
      <c r="A42" s="45" t="s">
        <v>125</v>
      </c>
      <c r="B42" s="59">
        <v>1.322183581</v>
      </c>
      <c r="C42" s="70"/>
    </row>
    <row r="43" spans="1:3" x14ac:dyDescent="0.2">
      <c r="A43" s="43"/>
      <c r="B43" s="59"/>
      <c r="C43" s="70"/>
    </row>
    <row r="44" spans="1:3" x14ac:dyDescent="0.2">
      <c r="A44" s="43"/>
      <c r="B44" s="59"/>
      <c r="C44" s="70"/>
    </row>
    <row r="45" spans="1:3" x14ac:dyDescent="0.2">
      <c r="A45" s="60" t="s">
        <v>126</v>
      </c>
      <c r="B45" s="61">
        <f>B42</f>
        <v>1.322183581</v>
      </c>
      <c r="C45" s="70"/>
    </row>
    <row r="46" spans="1:3" x14ac:dyDescent="0.2">
      <c r="A46" s="43"/>
      <c r="B46" s="59"/>
      <c r="C46" s="70"/>
    </row>
    <row r="47" spans="1:3" ht="38.25" x14ac:dyDescent="0.2">
      <c r="A47" s="60" t="s">
        <v>127</v>
      </c>
      <c r="B47" s="61"/>
      <c r="C47" s="70"/>
    </row>
    <row r="48" spans="1:3" x14ac:dyDescent="0.2">
      <c r="A48" s="43"/>
      <c r="B48" s="59"/>
      <c r="C48" s="70"/>
    </row>
    <row r="49" spans="1:3" x14ac:dyDescent="0.2">
      <c r="A49" s="45" t="s">
        <v>128</v>
      </c>
      <c r="B49" s="59"/>
      <c r="C49" s="70"/>
    </row>
    <row r="50" spans="1:3" x14ac:dyDescent="0.2">
      <c r="A50" s="45" t="s">
        <v>129</v>
      </c>
      <c r="B50" s="59" t="s">
        <v>75</v>
      </c>
      <c r="C50" s="70"/>
    </row>
    <row r="51" spans="1:3" x14ac:dyDescent="0.2">
      <c r="A51" s="45" t="s">
        <v>130</v>
      </c>
      <c r="B51" s="59" t="s">
        <v>75</v>
      </c>
      <c r="C51" s="70"/>
    </row>
    <row r="52" spans="1:3" x14ac:dyDescent="0.2">
      <c r="A52" s="45" t="s">
        <v>99</v>
      </c>
      <c r="B52" s="59"/>
      <c r="C52" s="70"/>
    </row>
    <row r="53" spans="1:3" x14ac:dyDescent="0.2">
      <c r="A53" s="60" t="s">
        <v>131</v>
      </c>
      <c r="B53" s="61" t="s">
        <v>75</v>
      </c>
      <c r="C53" s="70"/>
    </row>
    <row r="54" spans="1:3" x14ac:dyDescent="0.2">
      <c r="A54" s="43"/>
      <c r="B54" s="59"/>
      <c r="C54" s="70"/>
    </row>
    <row r="55" spans="1:3" ht="25.5" x14ac:dyDescent="0.2">
      <c r="A55" s="60" t="s">
        <v>132</v>
      </c>
      <c r="B55" s="61"/>
      <c r="C55" s="70"/>
    </row>
    <row r="56" spans="1:3" x14ac:dyDescent="0.2">
      <c r="A56" s="43"/>
      <c r="B56" s="59"/>
      <c r="C56" s="70"/>
    </row>
    <row r="57" spans="1:3" x14ac:dyDescent="0.2">
      <c r="A57" s="45" t="s">
        <v>129</v>
      </c>
      <c r="B57" s="59" t="s">
        <v>75</v>
      </c>
      <c r="C57" s="70"/>
    </row>
    <row r="58" spans="1:3" x14ac:dyDescent="0.2">
      <c r="A58" s="45" t="s">
        <v>130</v>
      </c>
      <c r="B58" s="59" t="s">
        <v>75</v>
      </c>
      <c r="C58" s="70"/>
    </row>
    <row r="59" spans="1:3" x14ac:dyDescent="0.2">
      <c r="A59" s="45" t="s">
        <v>99</v>
      </c>
      <c r="B59" s="59" t="s">
        <v>75</v>
      </c>
      <c r="C59" s="70"/>
    </row>
    <row r="60" spans="1:3" x14ac:dyDescent="0.2">
      <c r="A60" s="60" t="s">
        <v>133</v>
      </c>
      <c r="B60" s="61" t="s">
        <v>75</v>
      </c>
      <c r="C60" s="70"/>
    </row>
    <row r="61" spans="1:3" x14ac:dyDescent="0.2">
      <c r="A61" s="43"/>
      <c r="B61" s="59"/>
      <c r="C61" s="70"/>
    </row>
    <row r="62" spans="1:3" x14ac:dyDescent="0.2">
      <c r="A62" s="60" t="s">
        <v>134</v>
      </c>
      <c r="B62" s="61"/>
      <c r="C62" s="70"/>
    </row>
    <row r="63" spans="1:3" x14ac:dyDescent="0.2">
      <c r="A63" s="45" t="s">
        <v>129</v>
      </c>
      <c r="B63" s="59" t="s">
        <v>75</v>
      </c>
      <c r="C63" s="70"/>
    </row>
    <row r="64" spans="1:3" x14ac:dyDescent="0.2">
      <c r="A64" s="45" t="s">
        <v>135</v>
      </c>
      <c r="B64" s="59" t="s">
        <v>75</v>
      </c>
      <c r="C64" s="70"/>
    </row>
    <row r="65" spans="1:3" x14ac:dyDescent="0.2">
      <c r="A65" s="45" t="s">
        <v>99</v>
      </c>
      <c r="B65" s="59" t="s">
        <v>75</v>
      </c>
      <c r="C65" s="70"/>
    </row>
    <row r="66" spans="1:3" x14ac:dyDescent="0.2">
      <c r="A66" s="60" t="s">
        <v>136</v>
      </c>
      <c r="B66" s="61" t="s">
        <v>75</v>
      </c>
      <c r="C66" s="70"/>
    </row>
    <row r="67" spans="1:3" x14ac:dyDescent="0.2">
      <c r="A67" s="43"/>
      <c r="B67" s="59"/>
      <c r="C67" s="70"/>
    </row>
    <row r="68" spans="1:3" x14ac:dyDescent="0.2">
      <c r="A68" s="60" t="s">
        <v>137</v>
      </c>
      <c r="B68" s="62">
        <f>B9+B14+B39+B45</f>
        <v>117.01894031900001</v>
      </c>
      <c r="C68" s="70"/>
    </row>
    <row r="69" spans="1:3" x14ac:dyDescent="0.2">
      <c r="A69" s="60" t="s">
        <v>138</v>
      </c>
      <c r="B69" s="61"/>
      <c r="C69" s="70"/>
    </row>
    <row r="70" spans="1:3" x14ac:dyDescent="0.2">
      <c r="A70" s="45" t="s">
        <v>139</v>
      </c>
      <c r="B70" s="56">
        <v>1.8570601689653861</v>
      </c>
      <c r="C70" s="70"/>
    </row>
    <row r="71" spans="1:3" x14ac:dyDescent="0.2">
      <c r="A71" s="45" t="s">
        <v>144</v>
      </c>
      <c r="B71" s="56">
        <v>1.5863338134311002</v>
      </c>
      <c r="C71" s="70"/>
    </row>
    <row r="72" spans="1:3" x14ac:dyDescent="0.2">
      <c r="A72" s="45" t="s">
        <v>140</v>
      </c>
      <c r="B72" s="56">
        <v>4.9458002822174323E-2</v>
      </c>
      <c r="C72" s="70"/>
    </row>
    <row r="73" spans="1:3" x14ac:dyDescent="0.2">
      <c r="A73" s="43"/>
      <c r="B73" s="56"/>
      <c r="C73" s="70"/>
    </row>
    <row r="74" spans="1:3" x14ac:dyDescent="0.2">
      <c r="A74" s="43"/>
      <c r="B74" s="56"/>
      <c r="C74" s="70"/>
    </row>
    <row r="75" spans="1:3" x14ac:dyDescent="0.2">
      <c r="A75" s="43"/>
      <c r="B75" s="56"/>
      <c r="C75" s="70"/>
    </row>
    <row r="76" spans="1:3" x14ac:dyDescent="0.2">
      <c r="A76" s="60" t="s">
        <v>141</v>
      </c>
      <c r="B76" s="62">
        <f>SUM(B70:B75)</f>
        <v>3.4928519852186608</v>
      </c>
      <c r="C76" s="70"/>
    </row>
    <row r="77" spans="1:3" x14ac:dyDescent="0.2">
      <c r="A77" s="43"/>
      <c r="B77" s="63"/>
      <c r="C77" s="70"/>
    </row>
    <row r="78" spans="1:3" x14ac:dyDescent="0.2">
      <c r="A78" s="60" t="s">
        <v>142</v>
      </c>
      <c r="B78" s="62">
        <v>384047.984</v>
      </c>
      <c r="C78" s="70"/>
    </row>
    <row r="79" spans="1:3" hidden="1" x14ac:dyDescent="0.2">
      <c r="A79" s="71" t="s">
        <v>143</v>
      </c>
      <c r="B79" s="71"/>
    </row>
  </sheetData>
  <mergeCells count="5">
    <mergeCell ref="A79:B79"/>
    <mergeCell ref="A3:B3"/>
    <mergeCell ref="A1:B1"/>
    <mergeCell ref="A2:B2"/>
    <mergeCell ref="C1:C7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6"/>
  <dimension ref="A1:D49"/>
  <sheetViews>
    <sheetView rightToLeft="1"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C1"/>
    </sheetView>
  </sheetViews>
  <sheetFormatPr defaultColWidth="0" defaultRowHeight="14.25" zeroHeight="1" x14ac:dyDescent="0.2"/>
  <cols>
    <col min="1" max="1" width="103.875" bestFit="1" customWidth="1"/>
    <col min="2" max="2" width="6.125" style="26" customWidth="1"/>
    <col min="3" max="3" width="14.5" style="27" bestFit="1" customWidth="1"/>
    <col min="4" max="4" width="0" hidden="1" customWidth="1"/>
    <col min="5" max="16384" width="9" hidden="1"/>
  </cols>
  <sheetData>
    <row r="1" spans="1:4" s="1" customFormat="1" ht="59.25" customHeight="1" x14ac:dyDescent="0.2">
      <c r="A1" s="66" t="s">
        <v>0</v>
      </c>
      <c r="B1" s="67"/>
      <c r="C1" s="67"/>
      <c r="D1" s="65" t="s">
        <v>143</v>
      </c>
    </row>
    <row r="2" spans="1:4" s="1" customFormat="1" ht="15.75" x14ac:dyDescent="0.2">
      <c r="A2" s="2" t="s">
        <v>149</v>
      </c>
      <c r="B2" s="2"/>
      <c r="C2" s="3"/>
      <c r="D2" s="65"/>
    </row>
    <row r="3" spans="1:4" x14ac:dyDescent="0.2">
      <c r="A3" s="4"/>
      <c r="B3" s="5"/>
      <c r="C3" s="6">
        <v>118</v>
      </c>
      <c r="D3" s="65"/>
    </row>
    <row r="4" spans="1:4" ht="38.25" x14ac:dyDescent="0.2">
      <c r="A4" s="7"/>
      <c r="B4" s="8"/>
      <c r="C4" s="9" t="s">
        <v>150</v>
      </c>
      <c r="D4" s="65"/>
    </row>
    <row r="5" spans="1:4" ht="15" x14ac:dyDescent="0.25">
      <c r="A5" s="10" t="s">
        <v>1</v>
      </c>
      <c r="B5" s="11"/>
      <c r="C5" s="12" t="s">
        <v>2</v>
      </c>
      <c r="D5" s="65"/>
    </row>
    <row r="6" spans="1:4" x14ac:dyDescent="0.2">
      <c r="A6" s="17" t="s">
        <v>3</v>
      </c>
      <c r="B6" s="13"/>
      <c r="C6" s="14">
        <v>21.197786580999846</v>
      </c>
      <c r="D6" s="65"/>
    </row>
    <row r="7" spans="1:4" x14ac:dyDescent="0.2">
      <c r="A7" s="15" t="s">
        <v>4</v>
      </c>
      <c r="B7" s="5" t="s">
        <v>5</v>
      </c>
      <c r="C7" s="16">
        <v>0</v>
      </c>
      <c r="D7" s="65"/>
    </row>
    <row r="8" spans="1:4" x14ac:dyDescent="0.2">
      <c r="A8" s="15" t="s">
        <v>6</v>
      </c>
      <c r="B8" s="5" t="s">
        <v>7</v>
      </c>
      <c r="C8" s="16">
        <v>21.197786580999846</v>
      </c>
      <c r="D8" s="65"/>
    </row>
    <row r="9" spans="1:4" x14ac:dyDescent="0.2">
      <c r="A9" s="29" t="s">
        <v>8</v>
      </c>
      <c r="B9" s="13"/>
      <c r="C9" s="14">
        <v>0</v>
      </c>
      <c r="D9" s="65"/>
    </row>
    <row r="10" spans="1:4" x14ac:dyDescent="0.2">
      <c r="A10" s="15" t="s">
        <v>9</v>
      </c>
      <c r="B10" s="5" t="s">
        <v>10</v>
      </c>
      <c r="C10" s="16"/>
      <c r="D10" s="65"/>
    </row>
    <row r="11" spans="1:4" x14ac:dyDescent="0.2">
      <c r="A11" s="15" t="s">
        <v>11</v>
      </c>
      <c r="B11" s="5" t="s">
        <v>12</v>
      </c>
      <c r="C11" s="16">
        <v>0</v>
      </c>
      <c r="D11" s="65"/>
    </row>
    <row r="12" spans="1:4" x14ac:dyDescent="0.2">
      <c r="A12" s="17" t="s">
        <v>13</v>
      </c>
      <c r="B12" s="13"/>
      <c r="C12" s="14">
        <v>0.19483577999999999</v>
      </c>
      <c r="D12" s="65"/>
    </row>
    <row r="13" spans="1:4" x14ac:dyDescent="0.2">
      <c r="A13" s="15" t="s">
        <v>14</v>
      </c>
      <c r="B13" s="5" t="s">
        <v>15</v>
      </c>
      <c r="C13" s="16">
        <v>0.19483577999999999</v>
      </c>
      <c r="D13" s="65"/>
    </row>
    <row r="14" spans="1:4" x14ac:dyDescent="0.2">
      <c r="A14" s="15" t="s">
        <v>16</v>
      </c>
      <c r="B14" s="5" t="s">
        <v>17</v>
      </c>
      <c r="C14" s="16">
        <v>0</v>
      </c>
      <c r="D14" s="65"/>
    </row>
    <row r="15" spans="1:4" x14ac:dyDescent="0.2">
      <c r="A15" s="17" t="s">
        <v>18</v>
      </c>
      <c r="B15" s="5" t="s">
        <v>19</v>
      </c>
      <c r="C15" s="16">
        <v>136.02886999999998</v>
      </c>
      <c r="D15" s="65"/>
    </row>
    <row r="16" spans="1:4" x14ac:dyDescent="0.2">
      <c r="A16" s="17" t="s">
        <v>20</v>
      </c>
      <c r="B16" s="5" t="s">
        <v>21</v>
      </c>
      <c r="C16" s="16">
        <v>0</v>
      </c>
      <c r="D16" s="65"/>
    </row>
    <row r="17" spans="1:4" x14ac:dyDescent="0.2">
      <c r="A17" s="17" t="s">
        <v>22</v>
      </c>
      <c r="B17" s="5" t="s">
        <v>23</v>
      </c>
      <c r="C17" s="16"/>
      <c r="D17" s="65"/>
    </row>
    <row r="18" spans="1:4" x14ac:dyDescent="0.2">
      <c r="A18" s="17" t="s">
        <v>24</v>
      </c>
      <c r="B18" s="13" t="s">
        <v>25</v>
      </c>
      <c r="C18" s="14">
        <v>157.42149236099982</v>
      </c>
      <c r="D18" s="65"/>
    </row>
    <row r="19" spans="1:4" x14ac:dyDescent="0.2">
      <c r="A19" s="17" t="s">
        <v>26</v>
      </c>
      <c r="B19" s="5" t="s">
        <v>27</v>
      </c>
      <c r="C19" s="16">
        <v>419387.74199999997</v>
      </c>
      <c r="D19" s="65"/>
    </row>
    <row r="20" spans="1:4" x14ac:dyDescent="0.2">
      <c r="A20" s="18" t="s">
        <v>146</v>
      </c>
      <c r="B20" s="5" t="s">
        <v>28</v>
      </c>
      <c r="C20" s="16">
        <v>454727.5</v>
      </c>
      <c r="D20" s="65"/>
    </row>
    <row r="21" spans="1:4" ht="28.5" x14ac:dyDescent="0.2">
      <c r="A21" s="18" t="s">
        <v>147</v>
      </c>
      <c r="B21" s="5" t="s">
        <v>29</v>
      </c>
      <c r="C21" s="16">
        <v>384047.984</v>
      </c>
      <c r="D21" s="65"/>
    </row>
    <row r="22" spans="1:4" x14ac:dyDescent="0.2">
      <c r="A22" s="17" t="s">
        <v>30</v>
      </c>
      <c r="B22" s="13" t="s">
        <v>31</v>
      </c>
      <c r="C22" s="30">
        <v>3.7536026115183842E-4</v>
      </c>
      <c r="D22" s="65"/>
    </row>
    <row r="23" spans="1:4" ht="14.25" hidden="1" customHeight="1" x14ac:dyDescent="0.2">
      <c r="A23" s="19"/>
      <c r="B23" s="5"/>
      <c r="C23" s="20"/>
      <c r="D23" s="65"/>
    </row>
    <row r="24" spans="1:4" ht="15" x14ac:dyDescent="0.25">
      <c r="A24" s="10" t="s">
        <v>32</v>
      </c>
      <c r="B24" s="5"/>
      <c r="C24" s="16"/>
      <c r="D24" s="65"/>
    </row>
    <row r="25" spans="1:4" x14ac:dyDescent="0.2">
      <c r="A25" s="17" t="s">
        <v>33</v>
      </c>
      <c r="B25" s="5" t="s">
        <v>34</v>
      </c>
      <c r="C25" s="16">
        <v>3.4928519852186608</v>
      </c>
      <c r="D25" s="65"/>
    </row>
    <row r="26" spans="1:4" x14ac:dyDescent="0.2">
      <c r="A26" s="17" t="s">
        <v>35</v>
      </c>
      <c r="B26" s="13"/>
      <c r="C26" s="14">
        <v>117.01894031799947</v>
      </c>
      <c r="D26" s="65"/>
    </row>
    <row r="27" spans="1:4" x14ac:dyDescent="0.2">
      <c r="A27" s="19" t="s">
        <v>36</v>
      </c>
      <c r="B27" s="5" t="s">
        <v>37</v>
      </c>
      <c r="C27" s="16">
        <v>2.4219000000000004</v>
      </c>
      <c r="D27" s="65"/>
    </row>
    <row r="28" spans="1:4" x14ac:dyDescent="0.2">
      <c r="A28" s="19" t="s">
        <v>38</v>
      </c>
      <c r="B28" s="5" t="s">
        <v>39</v>
      </c>
      <c r="C28" s="16">
        <v>5.1558869999999999</v>
      </c>
      <c r="D28" s="65"/>
    </row>
    <row r="29" spans="1:4" x14ac:dyDescent="0.2">
      <c r="A29" s="21" t="s">
        <v>40</v>
      </c>
      <c r="B29" s="5" t="s">
        <v>41</v>
      </c>
      <c r="C29" s="16">
        <v>0</v>
      </c>
      <c r="D29" s="65"/>
    </row>
    <row r="30" spans="1:4" x14ac:dyDescent="0.2">
      <c r="A30" s="21" t="s">
        <v>42</v>
      </c>
      <c r="B30" s="5" t="s">
        <v>43</v>
      </c>
      <c r="C30" s="16">
        <v>0</v>
      </c>
      <c r="D30" s="65"/>
    </row>
    <row r="31" spans="1:4" ht="28.5" x14ac:dyDescent="0.2">
      <c r="A31" s="22" t="s">
        <v>44</v>
      </c>
      <c r="B31" s="5" t="s">
        <v>45</v>
      </c>
      <c r="C31" s="16">
        <v>1.3221835800000008</v>
      </c>
      <c r="D31" s="65"/>
    </row>
    <row r="32" spans="1:4" ht="28.5" x14ac:dyDescent="0.2">
      <c r="A32" s="22" t="s">
        <v>46</v>
      </c>
      <c r="B32" s="5" t="s">
        <v>47</v>
      </c>
      <c r="C32" s="16">
        <v>108.11896973799946</v>
      </c>
      <c r="D32" s="65"/>
    </row>
    <row r="33" spans="1:4" ht="28.5" x14ac:dyDescent="0.2">
      <c r="A33" s="23" t="s">
        <v>48</v>
      </c>
      <c r="B33" s="5" t="s">
        <v>49</v>
      </c>
      <c r="C33" s="16">
        <v>0</v>
      </c>
      <c r="D33" s="65"/>
    </row>
    <row r="34" spans="1:4" ht="28.5" x14ac:dyDescent="0.2">
      <c r="A34" s="18" t="s">
        <v>50</v>
      </c>
      <c r="B34" s="5" t="s">
        <v>51</v>
      </c>
      <c r="C34" s="16">
        <v>0</v>
      </c>
      <c r="D34" s="65"/>
    </row>
    <row r="35" spans="1:4" x14ac:dyDescent="0.2">
      <c r="A35" s="15" t="s">
        <v>52</v>
      </c>
      <c r="B35" s="5" t="s">
        <v>53</v>
      </c>
      <c r="C35" s="16"/>
      <c r="D35" s="65"/>
    </row>
    <row r="36" spans="1:4" x14ac:dyDescent="0.2">
      <c r="A36" s="17" t="s">
        <v>54</v>
      </c>
      <c r="B36" s="13" t="s">
        <v>55</v>
      </c>
      <c r="C36" s="30">
        <v>3.0469874909693439E-4</v>
      </c>
      <c r="D36" s="65"/>
    </row>
    <row r="37" spans="1:4" x14ac:dyDescent="0.2">
      <c r="A37" s="17" t="s">
        <v>56</v>
      </c>
      <c r="B37" s="13" t="s">
        <v>57</v>
      </c>
      <c r="C37" s="30">
        <v>8.9999999999999998E-4</v>
      </c>
      <c r="D37" s="65"/>
    </row>
    <row r="38" spans="1:4" x14ac:dyDescent="0.2">
      <c r="A38" s="29" t="s">
        <v>58</v>
      </c>
      <c r="B38" s="13" t="s">
        <v>59</v>
      </c>
      <c r="C38" s="30">
        <v>5.9530125090306559E-4</v>
      </c>
      <c r="D38" s="65"/>
    </row>
    <row r="39" spans="1:4" x14ac:dyDescent="0.2">
      <c r="A39" s="29" t="s">
        <v>60</v>
      </c>
      <c r="B39" s="13" t="s">
        <v>61</v>
      </c>
      <c r="C39" s="14">
        <v>0</v>
      </c>
      <c r="D39" s="65"/>
    </row>
    <row r="40" spans="1:4" x14ac:dyDescent="0.2">
      <c r="A40" s="29" t="s">
        <v>62</v>
      </c>
      <c r="B40" s="13" t="s">
        <v>63</v>
      </c>
      <c r="C40" s="30">
        <v>3.0469874909693439E-4</v>
      </c>
      <c r="D40" s="65"/>
    </row>
    <row r="41" spans="1:4" ht="15" hidden="1" x14ac:dyDescent="0.25">
      <c r="A41" s="24"/>
      <c r="B41" s="25"/>
      <c r="C41" s="16"/>
      <c r="D41" s="65"/>
    </row>
    <row r="42" spans="1:4" ht="15" x14ac:dyDescent="0.25">
      <c r="A42" s="10" t="s">
        <v>64</v>
      </c>
      <c r="B42" s="25"/>
      <c r="C42" s="16"/>
      <c r="D42" s="65"/>
    </row>
    <row r="43" spans="1:4" x14ac:dyDescent="0.2">
      <c r="A43" s="29" t="s">
        <v>65</v>
      </c>
      <c r="B43" s="13" t="s">
        <v>66</v>
      </c>
      <c r="C43" s="14">
        <v>274.44043267899929</v>
      </c>
      <c r="D43" s="65"/>
    </row>
    <row r="44" spans="1:4" x14ac:dyDescent="0.2">
      <c r="A44" s="29" t="s">
        <v>67</v>
      </c>
      <c r="B44" s="13" t="s">
        <v>68</v>
      </c>
      <c r="C44" s="30">
        <v>6.5438353388735742E-4</v>
      </c>
      <c r="D44" s="65"/>
    </row>
    <row r="45" spans="1:4" hidden="1" x14ac:dyDescent="0.2">
      <c r="A45" s="15"/>
      <c r="B45" s="5"/>
      <c r="C45" s="16"/>
      <c r="D45" s="65"/>
    </row>
    <row r="46" spans="1:4" ht="15" x14ac:dyDescent="0.25">
      <c r="A46" s="10" t="s">
        <v>69</v>
      </c>
      <c r="B46" s="25"/>
      <c r="C46" s="16"/>
      <c r="D46" s="65"/>
    </row>
    <row r="47" spans="1:4" ht="28.5" x14ac:dyDescent="0.2">
      <c r="A47" s="29" t="s">
        <v>148</v>
      </c>
      <c r="B47" s="13" t="s">
        <v>70</v>
      </c>
      <c r="C47" s="30">
        <v>8.9999999999999998E-4</v>
      </c>
      <c r="D47" s="65"/>
    </row>
    <row r="48" spans="1:4" x14ac:dyDescent="0.2">
      <c r="A48" s="29" t="s">
        <v>71</v>
      </c>
      <c r="B48" s="13" t="s">
        <v>72</v>
      </c>
      <c r="C48" s="30">
        <v>1.2753602611518383E-3</v>
      </c>
      <c r="D48" s="65"/>
    </row>
    <row r="49" hidden="1" x14ac:dyDescent="0.2"/>
  </sheetData>
  <mergeCells count="1">
    <mergeCell ref="A1:C1"/>
  </mergeCells>
  <conditionalFormatting sqref="A38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נספח 1</vt:lpstr>
      <vt:lpstr>נספח 2</vt:lpstr>
      <vt:lpstr>נספח 3</vt:lpstr>
      <vt:lpstr>קופות פיצויים - מפורט לקופה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הוצאות ישירות 2025 אנליסט פיצויים</dc:title>
  <dc:creator>Oriana Eshel Yakir</dc:creator>
  <cp:lastModifiedBy>Chen Gonel</cp:lastModifiedBy>
  <dcterms:created xsi:type="dcterms:W3CDTF">2024-06-30T06:40:30Z</dcterms:created>
  <dcterms:modified xsi:type="dcterms:W3CDTF">2026-05-31T08:39:01Z</dcterms:modified>
</cp:coreProperties>
</file>